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CCSD-SERVER\Users$\Home\juanita\Documents\MCCSD\Budget\"/>
    </mc:Choice>
  </mc:AlternateContent>
  <bookViews>
    <workbookView xWindow="0" yWindow="0" windowWidth="27390" windowHeight="11970" tabRatio="796" activeTab="5"/>
  </bookViews>
  <sheets>
    <sheet name="Fund 8058 Sept-25" sheetId="1" r:id="rId1"/>
    <sheet name="Fund 8059 Sept-25" sheetId="2" r:id="rId2"/>
    <sheet name="Fund 8060 Sept-25" sheetId="3" r:id="rId3"/>
    <sheet name="Fund 8061 Sept-25" sheetId="4" r:id="rId4"/>
    <sheet name="Fund 8126 Sept-25" sheetId="5" r:id="rId5"/>
    <sheet name="Fund 8144 Sept-25" sheetId="6" r:id="rId6"/>
  </sheets>
  <definedNames>
    <definedName name="_xlnm._FilterDatabase" localSheetId="0" hidden="1">'Fund 8058 Sept-25'!$B$8:$K$128</definedName>
    <definedName name="_xlnm._FilterDatabase" localSheetId="1" hidden="1">'Fund 8059 Sept-25'!$B$8:$K$100</definedName>
    <definedName name="_xlnm._FilterDatabase" localSheetId="2" hidden="1">'Fund 8060 Sept-25'!$B$8:$K$96</definedName>
    <definedName name="_xlnm._FilterDatabase" localSheetId="3" hidden="1">'Fund 8061 Sept-25'!$B$8:$K$97</definedName>
    <definedName name="_xlnm._FilterDatabase" localSheetId="4" hidden="1">'Fund 8126 Sept-25'!$B$8:$K$95</definedName>
    <definedName name="_xlnm._FilterDatabase" localSheetId="5" hidden="1">'Fund 8144 Sept-25'!$B$8:$K$97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" l="1"/>
  <c r="K9" i="3"/>
  <c r="K12" i="5"/>
  <c r="K9" i="6"/>
  <c r="K10" i="6"/>
  <c r="K11" i="6"/>
  <c r="K12" i="6"/>
  <c r="K14" i="6"/>
  <c r="K17" i="6"/>
  <c r="K18" i="6"/>
  <c r="K19" i="6"/>
  <c r="K20" i="6"/>
  <c r="K21" i="6"/>
  <c r="K22" i="6"/>
  <c r="K23" i="6"/>
  <c r="K24" i="6"/>
  <c r="K26" i="6"/>
  <c r="K28" i="6"/>
  <c r="K29" i="6"/>
  <c r="K30" i="6"/>
  <c r="K31" i="6"/>
  <c r="K32" i="6"/>
  <c r="K33" i="6"/>
  <c r="K34" i="6"/>
  <c r="K35" i="6"/>
  <c r="K37" i="6"/>
  <c r="K39" i="6"/>
  <c r="K40" i="6"/>
  <c r="K42" i="6"/>
  <c r="K44" i="6"/>
  <c r="K45" i="6"/>
  <c r="K46" i="6"/>
  <c r="K47" i="6"/>
  <c r="K48" i="6"/>
  <c r="K49" i="6"/>
  <c r="K51" i="6"/>
  <c r="K53" i="6"/>
  <c r="K54" i="6"/>
  <c r="K56" i="6"/>
  <c r="K58" i="6"/>
  <c r="K59" i="6"/>
  <c r="K60" i="6"/>
  <c r="K61" i="6"/>
  <c r="K63" i="6"/>
  <c r="K65" i="6"/>
  <c r="K66" i="6"/>
  <c r="K67" i="6"/>
  <c r="K68" i="6"/>
  <c r="K69" i="6"/>
  <c r="K71" i="6"/>
  <c r="K73" i="6"/>
  <c r="K74" i="6"/>
  <c r="K75" i="6"/>
  <c r="K77" i="6"/>
  <c r="K79" i="6"/>
  <c r="K80" i="6"/>
  <c r="K81" i="6"/>
  <c r="K82" i="6"/>
  <c r="K83" i="6"/>
  <c r="K84" i="6"/>
  <c r="K85" i="6"/>
  <c r="K86" i="6"/>
  <c r="K87" i="6"/>
  <c r="K88" i="6"/>
  <c r="K90" i="6"/>
  <c r="K92" i="6"/>
  <c r="K93" i="6"/>
  <c r="K94" i="6"/>
  <c r="J89" i="6"/>
  <c r="J70" i="6"/>
  <c r="J50" i="6"/>
  <c r="I41" i="6"/>
  <c r="J41" i="6"/>
  <c r="I36" i="6"/>
  <c r="J36" i="6"/>
  <c r="I25" i="6"/>
  <c r="J25" i="6"/>
  <c r="J13" i="6"/>
  <c r="K9" i="5"/>
  <c r="K10" i="5"/>
  <c r="K11" i="5"/>
  <c r="K13" i="5"/>
  <c r="K16" i="5"/>
  <c r="K17" i="5"/>
  <c r="K18" i="5"/>
  <c r="K19" i="5"/>
  <c r="K20" i="5"/>
  <c r="K21" i="5"/>
  <c r="K22" i="5"/>
  <c r="K23" i="5"/>
  <c r="K25" i="5"/>
  <c r="K27" i="5"/>
  <c r="K28" i="5"/>
  <c r="K29" i="5"/>
  <c r="K30" i="5"/>
  <c r="K31" i="5"/>
  <c r="K32" i="5"/>
  <c r="K33" i="5"/>
  <c r="K34" i="5"/>
  <c r="K36" i="5"/>
  <c r="K38" i="5"/>
  <c r="K39" i="5"/>
  <c r="K41" i="5"/>
  <c r="K43" i="5"/>
  <c r="K44" i="5"/>
  <c r="K45" i="5"/>
  <c r="K46" i="5"/>
  <c r="K47" i="5"/>
  <c r="K48" i="5"/>
  <c r="K50" i="5"/>
  <c r="K52" i="5"/>
  <c r="K53" i="5"/>
  <c r="K55" i="5"/>
  <c r="K57" i="5"/>
  <c r="K58" i="5"/>
  <c r="K59" i="5"/>
  <c r="K60" i="5"/>
  <c r="K62" i="5"/>
  <c r="K64" i="5"/>
  <c r="K65" i="5"/>
  <c r="K66" i="5"/>
  <c r="K67" i="5"/>
  <c r="K68" i="5"/>
  <c r="K70" i="5"/>
  <c r="K72" i="5"/>
  <c r="K73" i="5"/>
  <c r="K74" i="5"/>
  <c r="K76" i="5"/>
  <c r="K78" i="5"/>
  <c r="K79" i="5"/>
  <c r="K80" i="5"/>
  <c r="K81" i="5"/>
  <c r="K82" i="5"/>
  <c r="K83" i="5"/>
  <c r="K84" i="5"/>
  <c r="K85" i="5"/>
  <c r="K86" i="5"/>
  <c r="K88" i="5"/>
  <c r="K90" i="5"/>
  <c r="K91" i="5"/>
  <c r="K92" i="5"/>
  <c r="J40" i="5"/>
  <c r="J49" i="5"/>
  <c r="J69" i="5"/>
  <c r="J75" i="5"/>
  <c r="J87" i="5"/>
  <c r="J93" i="5"/>
  <c r="J12" i="5"/>
  <c r="J24" i="5"/>
  <c r="J35" i="5"/>
  <c r="J14" i="4"/>
  <c r="J97" i="4"/>
  <c r="J96" i="3"/>
  <c r="J94" i="3"/>
  <c r="J88" i="3"/>
  <c r="J25" i="3"/>
  <c r="J13" i="3"/>
  <c r="K9" i="2"/>
  <c r="K10" i="2"/>
  <c r="K11" i="2"/>
  <c r="K12" i="2"/>
  <c r="K13" i="2"/>
  <c r="K14" i="2"/>
  <c r="K15" i="2"/>
  <c r="K16" i="2"/>
  <c r="K21" i="2"/>
  <c r="K22" i="2"/>
  <c r="K23" i="2"/>
  <c r="K24" i="2"/>
  <c r="K25" i="2"/>
  <c r="K26" i="2"/>
  <c r="K27" i="2"/>
  <c r="K28" i="2"/>
  <c r="K30" i="2"/>
  <c r="K32" i="2"/>
  <c r="K33" i="2"/>
  <c r="K34" i="2"/>
  <c r="K35" i="2"/>
  <c r="K36" i="2"/>
  <c r="K37" i="2"/>
  <c r="K38" i="2"/>
  <c r="K39" i="2"/>
  <c r="K41" i="2"/>
  <c r="K43" i="2"/>
  <c r="K44" i="2"/>
  <c r="K46" i="2"/>
  <c r="K48" i="2"/>
  <c r="K49" i="2"/>
  <c r="K50" i="2"/>
  <c r="K51" i="2"/>
  <c r="K52" i="2"/>
  <c r="K53" i="2"/>
  <c r="K55" i="2"/>
  <c r="K57" i="2"/>
  <c r="K58" i="2"/>
  <c r="K60" i="2"/>
  <c r="K62" i="2"/>
  <c r="K63" i="2"/>
  <c r="K64" i="2"/>
  <c r="K65" i="2"/>
  <c r="K67" i="2"/>
  <c r="K69" i="2"/>
  <c r="K70" i="2"/>
  <c r="K71" i="2"/>
  <c r="K72" i="2"/>
  <c r="K73" i="2"/>
  <c r="K75" i="2"/>
  <c r="K77" i="2"/>
  <c r="K78" i="2"/>
  <c r="K79" i="2"/>
  <c r="K81" i="2"/>
  <c r="K83" i="2"/>
  <c r="K84" i="2"/>
  <c r="K85" i="2"/>
  <c r="K86" i="2"/>
  <c r="K87" i="2"/>
  <c r="K88" i="2"/>
  <c r="K89" i="2"/>
  <c r="K90" i="2"/>
  <c r="K91" i="2"/>
  <c r="K93" i="2"/>
  <c r="K95" i="2"/>
  <c r="K96" i="2"/>
  <c r="K97" i="2"/>
  <c r="I98" i="2"/>
  <c r="J98" i="2"/>
  <c r="I92" i="2"/>
  <c r="J92" i="2"/>
  <c r="I80" i="2"/>
  <c r="J80" i="2"/>
  <c r="I74" i="2"/>
  <c r="J74" i="2"/>
  <c r="I66" i="2"/>
  <c r="J66" i="2"/>
  <c r="I59" i="2"/>
  <c r="J59" i="2"/>
  <c r="I54" i="2"/>
  <c r="J54" i="2"/>
  <c r="I45" i="2"/>
  <c r="J45" i="2"/>
  <c r="I17" i="2"/>
  <c r="J17" i="2"/>
  <c r="I29" i="2"/>
  <c r="J29" i="2"/>
  <c r="I40" i="2"/>
  <c r="J40" i="2"/>
  <c r="K9" i="1"/>
  <c r="K10" i="1"/>
  <c r="K11" i="1"/>
  <c r="K12" i="1"/>
  <c r="K13" i="1"/>
  <c r="K14" i="1"/>
  <c r="K22" i="1" s="1"/>
  <c r="K15" i="1"/>
  <c r="K16" i="1"/>
  <c r="K17" i="1"/>
  <c r="K18" i="1"/>
  <c r="K19" i="1"/>
  <c r="K20" i="1"/>
  <c r="K21" i="1"/>
  <c r="K23" i="1"/>
  <c r="K25" i="1"/>
  <c r="K26" i="1"/>
  <c r="K27" i="1"/>
  <c r="K29" i="1"/>
  <c r="K31" i="1"/>
  <c r="K32" i="1"/>
  <c r="K33" i="1"/>
  <c r="K35" i="1"/>
  <c r="K37" i="1"/>
  <c r="K38" i="1"/>
  <c r="K39" i="1"/>
  <c r="K45" i="1"/>
  <c r="K46" i="1"/>
  <c r="K47" i="1"/>
  <c r="K48" i="1"/>
  <c r="K49" i="1"/>
  <c r="K50" i="1"/>
  <c r="K51" i="1"/>
  <c r="K52" i="1"/>
  <c r="K54" i="1"/>
  <c r="K56" i="1"/>
  <c r="K57" i="1"/>
  <c r="K58" i="1"/>
  <c r="K59" i="1"/>
  <c r="K60" i="1"/>
  <c r="K61" i="1"/>
  <c r="K63" i="1"/>
  <c r="K65" i="1"/>
  <c r="K67" i="1"/>
  <c r="K68" i="1"/>
  <c r="K70" i="1"/>
  <c r="K72" i="1"/>
  <c r="K73" i="1"/>
  <c r="K74" i="1"/>
  <c r="K78" i="1" s="1"/>
  <c r="K75" i="1"/>
  <c r="K76" i="1"/>
  <c r="K77" i="1"/>
  <c r="K79" i="1"/>
  <c r="K81" i="1"/>
  <c r="K82" i="1"/>
  <c r="K85" i="1"/>
  <c r="K87" i="1"/>
  <c r="K88" i="1"/>
  <c r="K89" i="1"/>
  <c r="K90" i="1"/>
  <c r="K92" i="1"/>
  <c r="K94" i="1"/>
  <c r="K95" i="1"/>
  <c r="K96" i="1"/>
  <c r="K97" i="1"/>
  <c r="K98" i="1"/>
  <c r="K100" i="1"/>
  <c r="K102" i="1"/>
  <c r="K103" i="1"/>
  <c r="K104" i="1"/>
  <c r="K106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1" i="1"/>
  <c r="K123" i="1"/>
  <c r="K126" i="1" s="1"/>
  <c r="K124" i="1"/>
  <c r="K125" i="1"/>
  <c r="J120" i="1"/>
  <c r="J22" i="1"/>
  <c r="J28" i="1"/>
  <c r="J34" i="1"/>
  <c r="J40" i="1"/>
  <c r="J53" i="1"/>
  <c r="J64" i="1"/>
  <c r="J69" i="1"/>
  <c r="J78" i="1"/>
  <c r="J84" i="1"/>
  <c r="J91" i="1"/>
  <c r="J99" i="1"/>
  <c r="I13" i="3"/>
  <c r="I25" i="3"/>
  <c r="I36" i="3"/>
  <c r="I41" i="3"/>
  <c r="I50" i="3"/>
  <c r="I55" i="3"/>
  <c r="I62" i="3"/>
  <c r="I70" i="3"/>
  <c r="I76" i="3"/>
  <c r="I88" i="3"/>
  <c r="I96" i="3" s="1"/>
  <c r="I94" i="3"/>
  <c r="K10" i="3"/>
  <c r="K11" i="3"/>
  <c r="K12" i="3"/>
  <c r="K14" i="3"/>
  <c r="K17" i="3"/>
  <c r="K18" i="3"/>
  <c r="K19" i="3"/>
  <c r="K20" i="3"/>
  <c r="K21" i="3"/>
  <c r="K22" i="3"/>
  <c r="K23" i="3"/>
  <c r="K24" i="3"/>
  <c r="K26" i="3"/>
  <c r="K28" i="3"/>
  <c r="K29" i="3"/>
  <c r="K30" i="3"/>
  <c r="K31" i="3"/>
  <c r="K32" i="3"/>
  <c r="K33" i="3"/>
  <c r="K34" i="3"/>
  <c r="K35" i="3"/>
  <c r="K37" i="3"/>
  <c r="K39" i="3"/>
  <c r="K40" i="3"/>
  <c r="K42" i="3"/>
  <c r="K44" i="3"/>
  <c r="K45" i="3"/>
  <c r="K46" i="3"/>
  <c r="K47" i="3"/>
  <c r="K48" i="3"/>
  <c r="K49" i="3"/>
  <c r="K51" i="3"/>
  <c r="K53" i="3"/>
  <c r="K54" i="3"/>
  <c r="K56" i="3"/>
  <c r="K58" i="3"/>
  <c r="K59" i="3"/>
  <c r="K60" i="3"/>
  <c r="K61" i="3"/>
  <c r="K63" i="3"/>
  <c r="K65" i="3"/>
  <c r="K66" i="3"/>
  <c r="K67" i="3"/>
  <c r="K68" i="3"/>
  <c r="K69" i="3"/>
  <c r="K71" i="3"/>
  <c r="K73" i="3"/>
  <c r="K74" i="3"/>
  <c r="K75" i="3"/>
  <c r="K77" i="3"/>
  <c r="K79" i="3"/>
  <c r="K80" i="3"/>
  <c r="K81" i="3"/>
  <c r="K82" i="3"/>
  <c r="K83" i="3"/>
  <c r="K84" i="3"/>
  <c r="K85" i="3"/>
  <c r="K86" i="3"/>
  <c r="K87" i="3"/>
  <c r="K89" i="3"/>
  <c r="K91" i="3"/>
  <c r="K92" i="3"/>
  <c r="K93" i="3"/>
  <c r="K9" i="4"/>
  <c r="K10" i="4"/>
  <c r="K11" i="4"/>
  <c r="K12" i="4"/>
  <c r="K13" i="4"/>
  <c r="K15" i="4"/>
  <c r="K18" i="4"/>
  <c r="K19" i="4"/>
  <c r="K20" i="4"/>
  <c r="K21" i="4"/>
  <c r="K22" i="4"/>
  <c r="K23" i="4"/>
  <c r="K24" i="4"/>
  <c r="K25" i="4"/>
  <c r="K27" i="4"/>
  <c r="K29" i="4"/>
  <c r="K30" i="4"/>
  <c r="K31" i="4"/>
  <c r="K32" i="4"/>
  <c r="K33" i="4"/>
  <c r="K34" i="4"/>
  <c r="K35" i="4"/>
  <c r="K36" i="4"/>
  <c r="K38" i="4"/>
  <c r="K40" i="4"/>
  <c r="K41" i="4"/>
  <c r="K43" i="4"/>
  <c r="K45" i="4"/>
  <c r="K46" i="4"/>
  <c r="K47" i="4"/>
  <c r="K48" i="4"/>
  <c r="K49" i="4"/>
  <c r="K50" i="4"/>
  <c r="K52" i="4"/>
  <c r="K54" i="4"/>
  <c r="K55" i="4"/>
  <c r="K57" i="4"/>
  <c r="K59" i="4"/>
  <c r="K60" i="4"/>
  <c r="K61" i="4"/>
  <c r="K62" i="4"/>
  <c r="K64" i="4"/>
  <c r="K66" i="4"/>
  <c r="K67" i="4"/>
  <c r="K68" i="4"/>
  <c r="K69" i="4"/>
  <c r="K70" i="4"/>
  <c r="K72" i="4"/>
  <c r="K74" i="4"/>
  <c r="K75" i="4"/>
  <c r="K76" i="4"/>
  <c r="K78" i="4"/>
  <c r="K80" i="4"/>
  <c r="K81" i="4"/>
  <c r="K82" i="4"/>
  <c r="K83" i="4"/>
  <c r="K84" i="4"/>
  <c r="K85" i="4"/>
  <c r="K86" i="4"/>
  <c r="K87" i="4"/>
  <c r="K88" i="4"/>
  <c r="K90" i="4"/>
  <c r="K92" i="4"/>
  <c r="K93" i="4"/>
  <c r="K94" i="4"/>
  <c r="I97" i="4"/>
  <c r="I14" i="4"/>
  <c r="I50" i="6"/>
  <c r="I13" i="6"/>
  <c r="I70" i="6"/>
  <c r="I89" i="6"/>
  <c r="I93" i="5"/>
  <c r="I12" i="5"/>
  <c r="I24" i="5"/>
  <c r="I35" i="5"/>
  <c r="I40" i="5"/>
  <c r="I49" i="5"/>
  <c r="I69" i="5"/>
  <c r="I75" i="5"/>
  <c r="I87" i="5"/>
  <c r="I120" i="1"/>
  <c r="I99" i="1"/>
  <c r="I105" i="1"/>
  <c r="J127" i="1" l="1"/>
  <c r="K99" i="1"/>
  <c r="K28" i="1"/>
  <c r="K91" i="1"/>
  <c r="K53" i="1"/>
  <c r="K105" i="1"/>
  <c r="K34" i="1"/>
  <c r="K120" i="1"/>
  <c r="K84" i="1"/>
  <c r="K40" i="1"/>
  <c r="J97" i="6"/>
  <c r="J95" i="5"/>
  <c r="I100" i="2"/>
  <c r="J100" i="2"/>
  <c r="J41" i="1"/>
  <c r="I95" i="5"/>
  <c r="I97" i="6"/>
  <c r="I91" i="1"/>
  <c r="I53" i="1"/>
  <c r="I64" i="1"/>
  <c r="F69" i="1"/>
  <c r="G69" i="1"/>
  <c r="H69" i="1"/>
  <c r="I69" i="1"/>
  <c r="I78" i="1"/>
  <c r="I84" i="1"/>
  <c r="I40" i="1"/>
  <c r="I34" i="1"/>
  <c r="I28" i="1"/>
  <c r="I22" i="1"/>
  <c r="I127" i="1" l="1"/>
  <c r="I41" i="1"/>
  <c r="H12" i="5"/>
  <c r="H70" i="6"/>
  <c r="H50" i="6"/>
  <c r="H41" i="6"/>
  <c r="H36" i="6"/>
  <c r="H25" i="6"/>
  <c r="H13" i="6"/>
  <c r="H89" i="6"/>
  <c r="H87" i="5"/>
  <c r="H93" i="5"/>
  <c r="H75" i="5"/>
  <c r="H69" i="5"/>
  <c r="H49" i="5"/>
  <c r="H40" i="5"/>
  <c r="H35" i="5"/>
  <c r="H24" i="5"/>
  <c r="H14" i="4"/>
  <c r="H37" i="4"/>
  <c r="H42" i="4"/>
  <c r="H51" i="4"/>
  <c r="H71" i="4"/>
  <c r="H89" i="4"/>
  <c r="H95" i="4"/>
  <c r="H13" i="3"/>
  <c r="H25" i="3"/>
  <c r="H36" i="3"/>
  <c r="H41" i="3"/>
  <c r="H50" i="3"/>
  <c r="H55" i="3"/>
  <c r="H62" i="3"/>
  <c r="H70" i="3"/>
  <c r="H76" i="3"/>
  <c r="H88" i="3"/>
  <c r="H94" i="3"/>
  <c r="H98" i="2"/>
  <c r="H92" i="2"/>
  <c r="H80" i="2"/>
  <c r="H74" i="2"/>
  <c r="H66" i="2"/>
  <c r="H59" i="2"/>
  <c r="H54" i="2"/>
  <c r="H45" i="2"/>
  <c r="H40" i="2"/>
  <c r="H29" i="2"/>
  <c r="H17" i="2"/>
  <c r="H126" i="1"/>
  <c r="H120" i="1"/>
  <c r="H105" i="1"/>
  <c r="H99" i="1"/>
  <c r="H91" i="1"/>
  <c r="H84" i="1"/>
  <c r="H78" i="1"/>
  <c r="H64" i="1"/>
  <c r="H53" i="1"/>
  <c r="H40" i="1"/>
  <c r="H34" i="1"/>
  <c r="H28" i="1"/>
  <c r="H22" i="1"/>
  <c r="H127" i="1" l="1"/>
  <c r="K87" i="5"/>
  <c r="H97" i="6"/>
  <c r="H95" i="5"/>
  <c r="H97" i="4"/>
  <c r="H96" i="3"/>
  <c r="H100" i="2"/>
  <c r="H41" i="1"/>
  <c r="G89" i="6"/>
  <c r="G70" i="6"/>
  <c r="G50" i="6"/>
  <c r="G41" i="6"/>
  <c r="G36" i="6"/>
  <c r="G25" i="6"/>
  <c r="G13" i="6"/>
  <c r="G93" i="5"/>
  <c r="G75" i="5"/>
  <c r="G69" i="5"/>
  <c r="G49" i="5"/>
  <c r="G40" i="5"/>
  <c r="G35" i="5"/>
  <c r="G24" i="5"/>
  <c r="G12" i="5"/>
  <c r="G29" i="2"/>
  <c r="G22" i="1"/>
  <c r="G28" i="1"/>
  <c r="G14" i="4"/>
  <c r="G37" i="4"/>
  <c r="G42" i="4"/>
  <c r="G51" i="4"/>
  <c r="G71" i="4"/>
  <c r="G89" i="4"/>
  <c r="G95" i="4"/>
  <c r="G13" i="3"/>
  <c r="G25" i="3"/>
  <c r="G36" i="3"/>
  <c r="G41" i="3"/>
  <c r="G50" i="3"/>
  <c r="G55" i="3"/>
  <c r="G62" i="3"/>
  <c r="G70" i="3"/>
  <c r="G76" i="3"/>
  <c r="G88" i="3"/>
  <c r="G94" i="3"/>
  <c r="G92" i="2"/>
  <c r="G98" i="2"/>
  <c r="G80" i="2"/>
  <c r="F54" i="2"/>
  <c r="G54" i="2"/>
  <c r="F40" i="2"/>
  <c r="G40" i="2"/>
  <c r="G17" i="2"/>
  <c r="G74" i="2"/>
  <c r="G66" i="2"/>
  <c r="G59" i="2"/>
  <c r="G45" i="2"/>
  <c r="G95" i="5" l="1"/>
  <c r="G97" i="6"/>
  <c r="K13" i="6"/>
  <c r="G97" i="4"/>
  <c r="G96" i="3"/>
  <c r="K54" i="2"/>
  <c r="K17" i="2"/>
  <c r="G100" i="2"/>
  <c r="F28" i="1"/>
  <c r="F22" i="1"/>
  <c r="E22" i="1"/>
  <c r="G120" i="1"/>
  <c r="G105" i="1"/>
  <c r="G99" i="1"/>
  <c r="G91" i="1"/>
  <c r="G84" i="1"/>
  <c r="G78" i="1"/>
  <c r="G64" i="1"/>
  <c r="G53" i="1"/>
  <c r="G34" i="1"/>
  <c r="G126" i="1"/>
  <c r="G40" i="1"/>
  <c r="F13" i="6"/>
  <c r="E13" i="6"/>
  <c r="F89" i="6"/>
  <c r="F50" i="6"/>
  <c r="F36" i="6"/>
  <c r="F25" i="6"/>
  <c r="F70" i="6"/>
  <c r="F41" i="6"/>
  <c r="K50" i="6"/>
  <c r="K70" i="6"/>
  <c r="F93" i="5"/>
  <c r="F75" i="5"/>
  <c r="F49" i="5"/>
  <c r="F35" i="5"/>
  <c r="F24" i="5"/>
  <c r="K69" i="5"/>
  <c r="F12" i="5"/>
  <c r="F69" i="5"/>
  <c r="K40" i="5"/>
  <c r="F40" i="5"/>
  <c r="E12" i="5"/>
  <c r="F95" i="4"/>
  <c r="F89" i="4"/>
  <c r="F51" i="4"/>
  <c r="F14" i="4"/>
  <c r="F71" i="4"/>
  <c r="F42" i="4"/>
  <c r="F37" i="4"/>
  <c r="E14" i="4"/>
  <c r="K13" i="3"/>
  <c r="K55" i="3"/>
  <c r="K62" i="3"/>
  <c r="K76" i="3"/>
  <c r="K94" i="3"/>
  <c r="F94" i="3"/>
  <c r="F88" i="3"/>
  <c r="F76" i="3"/>
  <c r="F70" i="3"/>
  <c r="F62" i="3"/>
  <c r="F55" i="3"/>
  <c r="F50" i="3"/>
  <c r="K41" i="3"/>
  <c r="F41" i="3"/>
  <c r="F36" i="3"/>
  <c r="F25" i="3"/>
  <c r="F13" i="3"/>
  <c r="E13" i="3"/>
  <c r="F98" i="2"/>
  <c r="F92" i="2"/>
  <c r="E92" i="2"/>
  <c r="F80" i="2"/>
  <c r="F74" i="2"/>
  <c r="F66" i="2"/>
  <c r="F59" i="2"/>
  <c r="F45" i="2"/>
  <c r="E29" i="2"/>
  <c r="F29" i="2"/>
  <c r="F17" i="2"/>
  <c r="E17" i="2"/>
  <c r="F126" i="1"/>
  <c r="F120" i="1"/>
  <c r="F105" i="1"/>
  <c r="F99" i="1"/>
  <c r="F91" i="1"/>
  <c r="F84" i="1"/>
  <c r="F78" i="1"/>
  <c r="F64" i="1"/>
  <c r="F53" i="1"/>
  <c r="F40" i="1"/>
  <c r="F34" i="1"/>
  <c r="E34" i="1"/>
  <c r="E28" i="1"/>
  <c r="E40" i="1"/>
  <c r="K16" i="6"/>
  <c r="K27" i="6"/>
  <c r="K38" i="6"/>
  <c r="K43" i="6"/>
  <c r="K52" i="6"/>
  <c r="K57" i="6"/>
  <c r="K64" i="6"/>
  <c r="K72" i="6"/>
  <c r="K78" i="6"/>
  <c r="K91" i="6"/>
  <c r="K20" i="2"/>
  <c r="K31" i="2"/>
  <c r="K42" i="2"/>
  <c r="K47" i="2"/>
  <c r="K56" i="2"/>
  <c r="K61" i="2"/>
  <c r="K68" i="2"/>
  <c r="K76" i="2"/>
  <c r="K82" i="2"/>
  <c r="E89" i="6"/>
  <c r="E70" i="6"/>
  <c r="E50" i="6"/>
  <c r="E41" i="6"/>
  <c r="E36" i="6"/>
  <c r="E25" i="6"/>
  <c r="E93" i="5"/>
  <c r="E75" i="5"/>
  <c r="E69" i="5"/>
  <c r="E49" i="5"/>
  <c r="E40" i="5"/>
  <c r="E35" i="5"/>
  <c r="E24" i="5"/>
  <c r="E95" i="4"/>
  <c r="E89" i="4"/>
  <c r="E71" i="4"/>
  <c r="E51" i="4"/>
  <c r="E42" i="4"/>
  <c r="E37" i="4"/>
  <c r="E94" i="3"/>
  <c r="E88" i="3"/>
  <c r="E76" i="3"/>
  <c r="E70" i="3"/>
  <c r="E62" i="3"/>
  <c r="E55" i="3"/>
  <c r="E50" i="3"/>
  <c r="E41" i="3"/>
  <c r="E36" i="3"/>
  <c r="E25" i="3"/>
  <c r="E98" i="2"/>
  <c r="E80" i="2"/>
  <c r="E74" i="2"/>
  <c r="E66" i="2"/>
  <c r="E59" i="2"/>
  <c r="E54" i="2"/>
  <c r="E45" i="2"/>
  <c r="E36" i="2"/>
  <c r="E35" i="2"/>
  <c r="E126" i="1"/>
  <c r="E120" i="1"/>
  <c r="E105" i="1"/>
  <c r="E99" i="1"/>
  <c r="E91" i="1"/>
  <c r="E84" i="1"/>
  <c r="E78" i="1"/>
  <c r="E69" i="1"/>
  <c r="E62" i="1"/>
  <c r="K62" i="1" s="1"/>
  <c r="K64" i="1" s="1"/>
  <c r="E61" i="1"/>
  <c r="E60" i="1"/>
  <c r="E59" i="1"/>
  <c r="E53" i="1"/>
  <c r="G127" i="1" l="1"/>
  <c r="F97" i="6"/>
  <c r="F95" i="5"/>
  <c r="K95" i="4"/>
  <c r="K14" i="4"/>
  <c r="K71" i="4"/>
  <c r="F100" i="2"/>
  <c r="K25" i="6"/>
  <c r="K98" i="2"/>
  <c r="F96" i="3"/>
  <c r="K42" i="4"/>
  <c r="F97" i="4"/>
  <c r="E96" i="3"/>
  <c r="K66" i="2"/>
  <c r="K45" i="2"/>
  <c r="K89" i="6"/>
  <c r="K41" i="6"/>
  <c r="K24" i="5"/>
  <c r="K80" i="2"/>
  <c r="K74" i="2"/>
  <c r="K88" i="3"/>
  <c r="K70" i="3"/>
  <c r="K50" i="3"/>
  <c r="K36" i="3"/>
  <c r="K25" i="3"/>
  <c r="K89" i="4"/>
  <c r="K37" i="4"/>
  <c r="K36" i="6"/>
  <c r="E97" i="6"/>
  <c r="K92" i="2"/>
  <c r="K40" i="2"/>
  <c r="K29" i="2"/>
  <c r="K59" i="2"/>
  <c r="K51" i="4"/>
  <c r="G41" i="1"/>
  <c r="F127" i="1"/>
  <c r="K49" i="5"/>
  <c r="K35" i="5"/>
  <c r="K93" i="5"/>
  <c r="K75" i="5"/>
  <c r="E95" i="5"/>
  <c r="E97" i="4"/>
  <c r="E40" i="2"/>
  <c r="E100" i="2" s="1"/>
  <c r="F41" i="1"/>
  <c r="E41" i="1"/>
  <c r="E64" i="1"/>
  <c r="E127" i="1" s="1"/>
  <c r="K95" i="5" l="1"/>
  <c r="K97" i="6"/>
  <c r="K97" i="4"/>
  <c r="K100" i="2"/>
  <c r="K41" i="1"/>
  <c r="K96" i="3"/>
  <c r="K127" i="1"/>
</calcChain>
</file>

<file path=xl/comments1.xml><?xml version="1.0" encoding="utf-8"?>
<comments xmlns="http://schemas.openxmlformats.org/spreadsheetml/2006/main">
  <authors>
    <author>Henry Mims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Henry Mims:</t>
        </r>
        <r>
          <rPr>
            <sz val="9"/>
            <color indexed="81"/>
            <rFont val="Tahoma"/>
            <family val="2"/>
          </rPr>
          <t xml:space="preserve">
Change discrep to Boxing from </t>
        </r>
      </text>
    </comment>
  </commentList>
</comments>
</file>

<file path=xl/sharedStrings.xml><?xml version="1.0" encoding="utf-8"?>
<sst xmlns="http://schemas.openxmlformats.org/spreadsheetml/2006/main" count="690" uniqueCount="166">
  <si>
    <t>REVENUE</t>
  </si>
  <si>
    <t>Property Taxes</t>
  </si>
  <si>
    <t xml:space="preserve">Organization Codes </t>
  </si>
  <si>
    <t>411030 - PROPTAX-CURR UNSEC</t>
  </si>
  <si>
    <t>411110 - PROP TAX-CURR SECURED</t>
  </si>
  <si>
    <t>411115 - PROP TAX-CURR SEC-UNI</t>
  </si>
  <si>
    <t>411135 - PROP TAX- PRIOR UNSEC</t>
  </si>
  <si>
    <t>411210 - SUPP PROP TAX-CURR</t>
  </si>
  <si>
    <t>411215 - SUPP PROP TAX-CURR-UNSEC</t>
  </si>
  <si>
    <t>411310 - SUPP PROP TAX-PRIOR-REDEM</t>
  </si>
  <si>
    <t>411410 - RESIDUAL PROP TAX-RPTTF (ABX1)</t>
  </si>
  <si>
    <t>411810 - OTH TAX-CURR ERAF/REV ERAF</t>
  </si>
  <si>
    <t>411820 - OTH TAX-EXCES ERAF</t>
  </si>
  <si>
    <t>441120-Excess ERAF-Interest</t>
  </si>
  <si>
    <t>451910-Prop Tax Relief-HOPTR</t>
  </si>
  <si>
    <t xml:space="preserve">460150 - SB2557 ADMIN FEE (CONTRA)     </t>
  </si>
  <si>
    <t>Total Property Taxes Revenue</t>
  </si>
  <si>
    <t xml:space="preserve">Rents and Settlements </t>
  </si>
  <si>
    <t>Building and Grounds Rent</t>
  </si>
  <si>
    <t>441215 - RENTS AND CONCES-PROP.</t>
  </si>
  <si>
    <t>Facility Rental &amp; CDC/CLC Settlement</t>
  </si>
  <si>
    <t>461910 - PARKS AND REC SVS (CDC SET ASIDE)</t>
  </si>
  <si>
    <t>Total Rents</t>
  </si>
  <si>
    <t xml:space="preserve">User Fees and Franchise Fee </t>
  </si>
  <si>
    <t>Garbage and Refuse Fees</t>
  </si>
  <si>
    <t>421610 - FRANCHISES</t>
  </si>
  <si>
    <t>Marin County</t>
  </si>
  <si>
    <t>411410 - BOND FULFIL RESIDUAL TAX RELEASE</t>
  </si>
  <si>
    <t>Interfund Revenue</t>
  </si>
  <si>
    <t>463110 - INTERFUND REVENUE</t>
  </si>
  <si>
    <t xml:space="preserve">Total User Fees and Franchise Fee Revenue </t>
  </si>
  <si>
    <t xml:space="preserve">Other Revenue </t>
  </si>
  <si>
    <t>Investment Income</t>
  </si>
  <si>
    <t xml:space="preserve">441115- INVESTMT INCOME-INT  POOLED   </t>
  </si>
  <si>
    <t xml:space="preserve">MISC REVENUES                 </t>
  </si>
  <si>
    <t xml:space="preserve">470310 - MISC REVENUES                 </t>
  </si>
  <si>
    <t xml:space="preserve">MISC-EMPLOYER CONTRI       </t>
  </si>
  <si>
    <t xml:space="preserve">470330 - MISC REV-CONTRI AND DONATION       </t>
  </si>
  <si>
    <t xml:space="preserve">Total Other Revenue </t>
  </si>
  <si>
    <t>TOTAL REVENUES</t>
  </si>
  <si>
    <t>EXPENSES</t>
  </si>
  <si>
    <t>Operating Salary &amp; Wages Expenses</t>
  </si>
  <si>
    <t xml:space="preserve">Organizaiton Codes </t>
  </si>
  <si>
    <t>511110 - SAL AND WAGES-PERM EMPLOYEES</t>
  </si>
  <si>
    <t>511120 - SAL AND WAGES-ELECTED OFFICIAL</t>
  </si>
  <si>
    <t xml:space="preserve">511220 - SAL AND WAGES-EXTRA HIRE  </t>
  </si>
  <si>
    <t xml:space="preserve">511335- SAL WAGES-SICK LEAVE </t>
  </si>
  <si>
    <t>511340-SAL AND WAGES-VACATION LEAVE</t>
  </si>
  <si>
    <t>511345-SAL AND WAGES--HOLIDAYS</t>
  </si>
  <si>
    <t>511350-SAL AND WAGES--PERSONAL LEAVE</t>
  </si>
  <si>
    <t>511510 - SAL AND WAGES-OVRTIME-REGSTAFF</t>
  </si>
  <si>
    <t>Total Salary &amp; Wages Expenses</t>
  </si>
  <si>
    <t>Benefits and Taxes Expenses</t>
  </si>
  <si>
    <t>513210 - EMPLOYEE GROUP INSUR-LIFE</t>
  </si>
  <si>
    <t>513215 - EMPLOYEE GROUP INSUR-HEALTH</t>
  </si>
  <si>
    <t>513225 - EMPLOYEE GROUP INSUR-DENTAL</t>
  </si>
  <si>
    <t>515110 - FICA/MEDICARE/OASDI-SOCIAL SEC</t>
  </si>
  <si>
    <t>515115 - FICA/MEDICARE/OASDI-MEDICARE</t>
  </si>
  <si>
    <t>515120 - FICA/MEDICARE/OASDI-UNEMPLOYMT</t>
  </si>
  <si>
    <t>516130 - OTH BEN-SPL DIST EMPLOYR CONTR</t>
  </si>
  <si>
    <t xml:space="preserve">516155 - OTH BEN-UNUSED FRINGE BEN  </t>
  </si>
  <si>
    <t xml:space="preserve">Total Benefits &amp; Taxes Expenses </t>
  </si>
  <si>
    <t>Other Salary &amp; Benefits</t>
  </si>
  <si>
    <t>516120 - OTH BEN-MISC RETIREE HLTH</t>
  </si>
  <si>
    <t xml:space="preserve">513225 - MCCSDMCCSD EE GRP INS-DENTAL </t>
  </si>
  <si>
    <t>Total Other Salary &amp; Benefits</t>
  </si>
  <si>
    <t>Professional Services /           Legal Fees Expenses</t>
  </si>
  <si>
    <t>522510 - PROF AND SP SVS</t>
  </si>
  <si>
    <t>522530 - PROF AND SP SVS - ADVERTISING &amp; MARKETING</t>
  </si>
  <si>
    <t>522535 - PROF AND SP SVS - FINGERPRINTING</t>
  </si>
  <si>
    <t>522545 - PROF AND SP SVS-OUTSIDE LEGAL</t>
  </si>
  <si>
    <t>522570 - PROF AND SP SVS - SECURITY (security and fire alarms, cameras)</t>
  </si>
  <si>
    <t>522585 - PROF AND SP SVS-AUD AND ACCT</t>
  </si>
  <si>
    <t>Total Professional Services Expenses</t>
  </si>
  <si>
    <t>Insurance Expenses</t>
  </si>
  <si>
    <t>521610 - INSURANCE-BUILDING CONTENT</t>
  </si>
  <si>
    <t>521620 - INSUR-OTHER</t>
  </si>
  <si>
    <t xml:space="preserve">514110 - WORKERS COMP INSURANCE </t>
  </si>
  <si>
    <t>Total Insurance Expense</t>
  </si>
  <si>
    <t>Communcation Expenses</t>
  </si>
  <si>
    <t>521310 - COMMUNICATION</t>
  </si>
  <si>
    <t>521315 - COMMUNICATION-BROADBAND</t>
  </si>
  <si>
    <t>521325 - COMMUNICATION-LAND LINES</t>
  </si>
  <si>
    <t>521340 - COMMUNICATON-ON-LNE INFRM EXP</t>
  </si>
  <si>
    <t>Total Communication Expenses</t>
  </si>
  <si>
    <t>Utilities Expenses</t>
  </si>
  <si>
    <t>523510 - UTILITIES (CABLE)</t>
  </si>
  <si>
    <t>523515 - UTILITIES-ELECTRICITY</t>
  </si>
  <si>
    <t>523520 - UTILITIES-SEWAGE DISPOSAL</t>
  </si>
  <si>
    <t>523525 - UTILITIES-STREET LIGHT</t>
  </si>
  <si>
    <t>523535 - UTILITIES-WATER</t>
  </si>
  <si>
    <t>Total Utilities Expenses</t>
  </si>
  <si>
    <t>Maintenance and Repairs</t>
  </si>
  <si>
    <t>521810 - MAINTENANCE-EQUIPMENT</t>
  </si>
  <si>
    <t>521910 - MAINT-BLDG AND IMPROVEMENT</t>
  </si>
  <si>
    <t>521915 - MAINT-BLDG AND IMPROV-GROUNDS</t>
  </si>
  <si>
    <t>Total Maintenance &amp; Repairs</t>
  </si>
  <si>
    <t xml:space="preserve">Misc. Expenses </t>
  </si>
  <si>
    <t>521410 - FOOD</t>
  </si>
  <si>
    <t>522210 - MEMBERSHIPS</t>
  </si>
  <si>
    <t>522310 - MISC EXPENSE</t>
  </si>
  <si>
    <t>522410 - OFFICE EXPENSE</t>
  </si>
  <si>
    <t>522910 - RENTS AND LEASES-EQUIP</t>
  </si>
  <si>
    <t>522925 - RENTS AND LEASES-BUILDING</t>
  </si>
  <si>
    <t>522930 - MINOR EQUIPMENT</t>
  </si>
  <si>
    <t>523210 - SP DEPT EXP-EDU TRAINING</t>
  </si>
  <si>
    <t>523410 - TRANS AND TRAVEL</t>
  </si>
  <si>
    <t>523420 - TRANS AND TRAVEL-GAS NO GARAGE</t>
  </si>
  <si>
    <t>523425 - TRANS AND TRAVEL-LODGING</t>
  </si>
  <si>
    <t>523460 - TRANS AND TRAVEL-LEASE HIRE</t>
  </si>
  <si>
    <t>Misc. Expenses Total</t>
  </si>
  <si>
    <t>Other</t>
  </si>
  <si>
    <t>Golden Gate Bridge HTD (Transportation Grant Reimb)</t>
  </si>
  <si>
    <t>County Reimb for Deficit</t>
  </si>
  <si>
    <t>540210 - BUILDING &amp; IMPROVEMENT</t>
  </si>
  <si>
    <t>Total Other Expenses</t>
  </si>
  <si>
    <t>TOTAL EXPENSES</t>
  </si>
  <si>
    <t>Account Description</t>
  </si>
  <si>
    <t>INTEREST</t>
  </si>
  <si>
    <t>80598081</t>
  </si>
  <si>
    <t>441115 - MCCSDMCCSD INVT</t>
  </si>
  <si>
    <t>INVESTMENT INCOME</t>
  </si>
  <si>
    <t>441135- INVESTMT INCOME-UNREALIZED GAIN</t>
  </si>
  <si>
    <t>MISC REVENUES</t>
  </si>
  <si>
    <t xml:space="preserve">470310 - MCCSDMCCSD MISC                 </t>
  </si>
  <si>
    <t>SEN CDBG INTERGEN'L GARD</t>
  </si>
  <si>
    <t>453110 - OTH-GOVERNMENTAL AGENCIES</t>
  </si>
  <si>
    <t>SEN JOINT POWERS AUTHORI</t>
  </si>
  <si>
    <t>SEN COM H&amp;HS/INTER GENER</t>
  </si>
  <si>
    <t>SENIORS LIVING EVERY MOMENT</t>
  </si>
  <si>
    <t>470330 - MCCSD MIS REV-CONTRI  DON</t>
  </si>
  <si>
    <t>NEOP</t>
  </si>
  <si>
    <t>552275 - INTRAFD TSFR(CTRA) SAL AND BEN</t>
  </si>
  <si>
    <t>Professional Services / Legal Fees Expenses</t>
  </si>
  <si>
    <t>523510 - UTILITIES</t>
  </si>
  <si>
    <t>Intergenerational Garden</t>
  </si>
  <si>
    <t>CAP PRIVATE / FOUNDATION</t>
  </si>
  <si>
    <t>470330 - MIS REV-CONTRI AND DONATIONS</t>
  </si>
  <si>
    <t>PROP 68 - PER CAP GRANT</t>
  </si>
  <si>
    <t>Interest</t>
  </si>
  <si>
    <t xml:space="preserve">CA Recycling &amp; Recovery Education </t>
  </si>
  <si>
    <t>453110 - MCCSDMCCSD OTH-GOVT AGE</t>
  </si>
  <si>
    <t>Fitness Center/Youth Boxing</t>
  </si>
  <si>
    <t>511345-SAL AND WAGES--PERSONAL LEAVE</t>
  </si>
  <si>
    <t>Measure A</t>
  </si>
  <si>
    <t>OTH-GOVERNMENTAL AGENCIES</t>
  </si>
  <si>
    <t xml:space="preserve">Recreation Youth Programs </t>
  </si>
  <si>
    <t>441115- MCCSDMCCSD INVT</t>
  </si>
  <si>
    <t>Misc Donations</t>
  </si>
  <si>
    <t>523460- TRANS AND TRAVEL-LEASE HRE VECLES</t>
  </si>
  <si>
    <t xml:space="preserve">Marin City Community Services District   </t>
  </si>
  <si>
    <t>Budget Vs Actual ( General Fund No. 8058)</t>
  </si>
  <si>
    <t>Budget Vs Actual (Capital Improvement Fund No. 8060)</t>
  </si>
  <si>
    <t>Budget Vs Actual ( Rec. Fund No. 8061)</t>
  </si>
  <si>
    <t>Budget Vs Actual ( Senior Fund No. 8059)</t>
  </si>
  <si>
    <t>Budget Vs Actual ( Measure A Fund No. 8126)</t>
  </si>
  <si>
    <t>Budget Vs Actual ( Teen Center Fund No. 8144)</t>
  </si>
  <si>
    <t>Actual July 25</t>
  </si>
  <si>
    <t>Actual Aug 25</t>
  </si>
  <si>
    <t>Budget (Annual)</t>
  </si>
  <si>
    <t>Remaining Budget</t>
  </si>
  <si>
    <t>Actual Sept 25</t>
  </si>
  <si>
    <t>Actual Oct 25</t>
  </si>
  <si>
    <t>Actual Nov 25</t>
  </si>
  <si>
    <t>November, 2025 (Fiscal Year 2026)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</si>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</sst>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4.9989318521683403E-2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44" fontId="0" fillId="0" borderId="1" xfId="2" applyFont="1" applyFill="1" applyBorder="1" applyAlignment="1">
      <alignment horizontal="right"/>
    </xf>
    <xf numFmtId="44" fontId="3" fillId="2" borderId="1" xfId="1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horizontal="left" vertical="center" readingOrder="1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3" fontId="2" fillId="0" borderId="1" xfId="1" applyFont="1" applyFill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0" fillId="0" borderId="1" xfId="0" applyNumberFormat="1" applyBorder="1"/>
    <xf numFmtId="44" fontId="0" fillId="0" borderId="1" xfId="2" applyFont="1" applyBorder="1"/>
    <xf numFmtId="44" fontId="0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1" xfId="1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3" fillId="0" borderId="1" xfId="0" applyFont="1" applyBorder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44" fontId="2" fillId="5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44" fontId="0" fillId="3" borderId="0" xfId="2" applyFont="1" applyFill="1" applyBorder="1" applyAlignment="1">
      <alignment horizontal="right" vertical="center" wrapText="1"/>
    </xf>
    <xf numFmtId="44" fontId="15" fillId="3" borderId="0" xfId="2" applyFont="1" applyFill="1" applyBorder="1"/>
    <xf numFmtId="0" fontId="0" fillId="3" borderId="0" xfId="0" applyFill="1" applyAlignment="1">
      <alignment vertical="center"/>
    </xf>
    <xf numFmtId="44" fontId="0" fillId="3" borderId="0" xfId="2" applyFont="1" applyFill="1"/>
    <xf numFmtId="44" fontId="2" fillId="2" borderId="1" xfId="2" applyFont="1" applyFill="1" applyBorder="1" applyAlignment="1">
      <alignment horizontal="center" vertical="center"/>
    </xf>
    <xf numFmtId="0" fontId="0" fillId="3" borderId="1" xfId="0" applyFill="1" applyBorder="1"/>
    <xf numFmtId="44" fontId="0" fillId="3" borderId="0" xfId="2" applyFont="1" applyFill="1" applyBorder="1"/>
    <xf numFmtId="44" fontId="0" fillId="0" borderId="0" xfId="0" applyNumberFormat="1"/>
    <xf numFmtId="0" fontId="12" fillId="8" borderId="1" xfId="0" applyFont="1" applyFill="1" applyBorder="1" applyAlignment="1">
      <alignment horizontal="left"/>
    </xf>
    <xf numFmtId="44" fontId="2" fillId="8" borderId="1" xfId="2" applyFont="1" applyFill="1" applyBorder="1" applyAlignment="1">
      <alignment horizontal="right"/>
    </xf>
    <xf numFmtId="0" fontId="0" fillId="8" borderId="1" xfId="0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14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/>
    </xf>
    <xf numFmtId="0" fontId="12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2" fillId="7" borderId="1" xfId="0" applyFont="1" applyFill="1" applyBorder="1"/>
    <xf numFmtId="0" fontId="1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7" fillId="3" borderId="0" xfId="0" applyFont="1" applyFill="1"/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0" xfId="0" applyFont="1" applyFill="1" applyAlignment="1">
      <alignment vertical="center"/>
    </xf>
    <xf numFmtId="0" fontId="19" fillId="3" borderId="0" xfId="0" applyFont="1" applyFill="1"/>
    <xf numFmtId="0" fontId="18" fillId="3" borderId="0" xfId="0" applyFont="1" applyFill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/>
    </xf>
    <xf numFmtId="0" fontId="3" fillId="8" borderId="1" xfId="0" applyFont="1" applyFill="1" applyBorder="1"/>
    <xf numFmtId="0" fontId="6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3" borderId="0" xfId="0" applyFont="1" applyFill="1" applyAlignment="1">
      <alignment vertical="center" wrapText="1"/>
    </xf>
    <xf numFmtId="0" fontId="14" fillId="8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/>
    </xf>
    <xf numFmtId="43" fontId="0" fillId="3" borderId="1" xfId="1" applyFont="1" applyFill="1" applyBorder="1"/>
    <xf numFmtId="0" fontId="3" fillId="3" borderId="0" xfId="0" applyFont="1" applyFill="1" applyAlignment="1">
      <alignment vertical="center" wrapText="1"/>
    </xf>
    <xf numFmtId="0" fontId="10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/>
    </xf>
    <xf numFmtId="0" fontId="4" fillId="10" borderId="1" xfId="0" applyFont="1" applyFill="1" applyBorder="1"/>
    <xf numFmtId="0" fontId="6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left"/>
    </xf>
    <xf numFmtId="43" fontId="0" fillId="7" borderId="1" xfId="1" applyFont="1" applyFill="1" applyBorder="1"/>
    <xf numFmtId="0" fontId="4" fillId="11" borderId="1" xfId="0" applyFont="1" applyFill="1" applyBorder="1"/>
    <xf numFmtId="0" fontId="10" fillId="11" borderId="1" xfId="0" applyFont="1" applyFill="1" applyBorder="1"/>
    <xf numFmtId="44" fontId="3" fillId="8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horizontal="left"/>
    </xf>
    <xf numFmtId="44" fontId="2" fillId="8" borderId="1" xfId="2" applyFont="1" applyFill="1" applyBorder="1"/>
    <xf numFmtId="0" fontId="13" fillId="9" borderId="1" xfId="0" applyFont="1" applyFill="1" applyBorder="1"/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left" vertical="center"/>
    </xf>
    <xf numFmtId="0" fontId="14" fillId="10" borderId="1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vertical="center"/>
    </xf>
    <xf numFmtId="0" fontId="16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/>
    </xf>
    <xf numFmtId="0" fontId="12" fillId="11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3" fillId="9" borderId="1" xfId="0" applyFont="1" applyFill="1" applyBorder="1" applyAlignment="1">
      <alignment wrapText="1"/>
    </xf>
    <xf numFmtId="0" fontId="16" fillId="11" borderId="1" xfId="0" applyFont="1" applyFill="1" applyBorder="1" applyAlignment="1">
      <alignment wrapText="1"/>
    </xf>
    <xf numFmtId="0" fontId="12" fillId="10" borderId="1" xfId="0" applyFont="1" applyFill="1" applyBorder="1" applyAlignment="1">
      <alignment horizontal="left" wrapText="1"/>
    </xf>
    <xf numFmtId="43" fontId="2" fillId="8" borderId="1" xfId="1" applyFont="1" applyFill="1" applyBorder="1" applyAlignment="1">
      <alignment horizontal="right"/>
    </xf>
    <xf numFmtId="0" fontId="12" fillId="11" borderId="1" xfId="0" applyFont="1" applyFill="1" applyBorder="1" applyAlignment="1">
      <alignment horizontal="left" wrapText="1"/>
    </xf>
    <xf numFmtId="43" fontId="0" fillId="7" borderId="1" xfId="1" applyFont="1" applyFill="1" applyBorder="1" applyAlignment="1">
      <alignment horizontal="right"/>
    </xf>
    <xf numFmtId="0" fontId="16" fillId="11" borderId="1" xfId="0" applyFont="1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left"/>
    </xf>
    <xf numFmtId="0" fontId="14" fillId="10" borderId="1" xfId="0" applyFont="1" applyFill="1" applyBorder="1" applyAlignment="1">
      <alignment horizontal="left"/>
    </xf>
    <xf numFmtId="0" fontId="13" fillId="10" borderId="1" xfId="0" applyFont="1" applyFill="1" applyBorder="1"/>
    <xf numFmtId="0" fontId="16" fillId="11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left"/>
    </xf>
    <xf numFmtId="0" fontId="13" fillId="11" borderId="1" xfId="0" applyFont="1" applyFill="1" applyBorder="1"/>
    <xf numFmtId="0" fontId="14" fillId="11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right"/>
    </xf>
    <xf numFmtId="0" fontId="16" fillId="11" borderId="1" xfId="0" applyFont="1" applyFill="1" applyBorder="1"/>
    <xf numFmtId="0" fontId="16" fillId="11" borderId="1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left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/>
    <xf numFmtId="0" fontId="21" fillId="9" borderId="0" xfId="0" applyFont="1" applyFill="1"/>
    <xf numFmtId="0" fontId="20" fillId="9" borderId="0" xfId="0" applyFont="1" applyFill="1"/>
    <xf numFmtId="0" fontId="21" fillId="9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1" fillId="3" borderId="0" xfId="0" applyFont="1" applyFill="1"/>
    <xf numFmtId="0" fontId="21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9" borderId="0" xfId="0" applyFont="1" applyFill="1"/>
    <xf numFmtId="0" fontId="19" fillId="9" borderId="0" xfId="0" applyFont="1" applyFill="1"/>
    <xf numFmtId="0" fontId="18" fillId="9" borderId="0" xfId="0" applyFont="1" applyFill="1" applyAlignment="1">
      <alignment horizontal="left"/>
    </xf>
    <xf numFmtId="0" fontId="20" fillId="3" borderId="0" xfId="0" applyFont="1" applyFill="1" applyAlignment="1">
      <alignment vertical="center" wrapText="1"/>
    </xf>
    <xf numFmtId="0" fontId="18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0" fillId="3" borderId="2" xfId="0" applyFill="1" applyBorder="1"/>
    <xf numFmtId="44" fontId="0" fillId="3" borderId="2" xfId="2" applyFont="1" applyFill="1" applyBorder="1"/>
    <xf numFmtId="0" fontId="22" fillId="3" borderId="2" xfId="0" applyFont="1" applyFill="1" applyBorder="1"/>
    <xf numFmtId="0" fontId="10" fillId="10" borderId="1" xfId="0" applyFont="1" applyFill="1" applyBorder="1"/>
    <xf numFmtId="44" fontId="3" fillId="8" borderId="1" xfId="2" applyFont="1" applyFill="1" applyBorder="1"/>
    <xf numFmtId="16" fontId="2" fillId="5" borderId="1" xfId="2" applyNumberFormat="1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/>
    </xf>
    <xf numFmtId="43" fontId="0" fillId="8" borderId="1" xfId="1" applyFont="1" applyFill="1" applyBorder="1"/>
    <xf numFmtId="164" fontId="2" fillId="8" borderId="1" xfId="2" applyNumberFormat="1" applyFont="1" applyFill="1" applyBorder="1" applyAlignment="1">
      <alignment horizontal="right"/>
    </xf>
    <xf numFmtId="43" fontId="0" fillId="3" borderId="1" xfId="1" applyFont="1" applyFill="1" applyBorder="1" applyAlignment="1"/>
    <xf numFmtId="43" fontId="0" fillId="7" borderId="1" xfId="1" applyFont="1" applyFill="1" applyBorder="1" applyAlignment="1"/>
    <xf numFmtId="43" fontId="3" fillId="8" borderId="1" xfId="1" applyFont="1" applyFill="1" applyBorder="1" applyAlignment="1">
      <alignment horizontal="center" vertical="center"/>
    </xf>
    <xf numFmtId="43" fontId="3" fillId="8" borderId="1" xfId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0" fillId="8" borderId="1" xfId="1" applyFont="1" applyFill="1" applyBorder="1" applyAlignment="1">
      <alignment horizontal="right"/>
    </xf>
    <xf numFmtId="43" fontId="2" fillId="8" borderId="1" xfId="1" applyFont="1" applyFill="1" applyBorder="1" applyAlignment="1">
      <alignment horizontal="right" vertical="center"/>
    </xf>
    <xf numFmtId="43" fontId="3" fillId="8" borderId="1" xfId="1" applyFont="1" applyFill="1" applyBorder="1" applyAlignment="1">
      <alignment horizontal="right" vertical="center"/>
    </xf>
    <xf numFmtId="43" fontId="0" fillId="8" borderId="1" xfId="1" applyFont="1" applyFill="1" applyBorder="1" applyAlignment="1"/>
    <xf numFmtId="43" fontId="0" fillId="2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43" fontId="0" fillId="0" borderId="1" xfId="1" applyFont="1" applyBorder="1" applyAlignment="1">
      <alignment horizontal="right" vertical="center"/>
    </xf>
    <xf numFmtId="43" fontId="0" fillId="7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/>
    <xf numFmtId="43" fontId="2" fillId="8" borderId="1" xfId="1" applyFont="1" applyFill="1" applyBorder="1" applyAlignment="1">
      <alignment horizontal="left"/>
    </xf>
    <xf numFmtId="43" fontId="2" fillId="7" borderId="1" xfId="1" applyFont="1" applyFill="1" applyBorder="1" applyAlignment="1">
      <alignment horizontal="right"/>
    </xf>
    <xf numFmtId="8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opLeftCell="A83" zoomScaleNormal="100" workbookViewId="0">
      <selection activeCell="B8" sqref="B8"/>
    </sheetView>
  </sheetViews>
  <sheetFormatPr defaultRowHeight="15" x14ac:dyDescent="0.25"/>
  <cols>
    <col min="1" max="1" width="22" style="119" bestFit="1" customWidth="1"/>
    <col min="2" max="2" width="44.140625" bestFit="1" customWidth="1"/>
    <col min="3" max="3" width="23.42578125" bestFit="1" customWidth="1"/>
    <col min="4" max="4" width="47.7109375" bestFit="1" customWidth="1"/>
    <col min="5" max="5" width="21.28515625" style="57" bestFit="1" customWidth="1"/>
    <col min="6" max="10" width="18.42578125" style="57" customWidth="1"/>
    <col min="11" max="11" width="23.42578125" style="57" bestFit="1" customWidth="1"/>
    <col min="12" max="12" width="14.28515625" bestFit="1" customWidth="1"/>
    <col min="14" max="14" width="9.5703125" bestFit="1" customWidth="1"/>
  </cols>
  <sheetData>
    <row r="1" spans="1:16" s="83" customFormat="1" ht="21" x14ac:dyDescent="0.35">
      <c r="A1" s="207" t="s">
        <v>150</v>
      </c>
      <c r="E1" s="91"/>
      <c r="F1" s="91"/>
      <c r="G1" s="91"/>
      <c r="H1" s="91"/>
      <c r="I1" s="91"/>
      <c r="J1" s="91"/>
      <c r="K1" s="91"/>
    </row>
    <row r="2" spans="1:16" s="83" customFormat="1" ht="18.75" x14ac:dyDescent="0.3">
      <c r="A2" s="206" t="s">
        <v>151</v>
      </c>
      <c r="E2" s="91"/>
      <c r="F2" s="91"/>
      <c r="G2" s="91"/>
      <c r="H2" s="91"/>
      <c r="I2" s="91"/>
      <c r="J2" s="91"/>
      <c r="K2" s="91"/>
    </row>
    <row r="3" spans="1:16" s="83" customFormat="1" ht="18.75" x14ac:dyDescent="0.3">
      <c r="A3" s="210" t="s">
        <v>164</v>
      </c>
      <c r="B3" s="208"/>
      <c r="C3" s="208"/>
      <c r="D3" s="208"/>
      <c r="E3" s="209"/>
      <c r="F3" s="209"/>
      <c r="G3" s="209"/>
      <c r="H3" s="209"/>
      <c r="I3" s="209"/>
      <c r="J3" s="209"/>
      <c r="K3" s="209"/>
    </row>
    <row r="4" spans="1:16" x14ac:dyDescent="0.25">
      <c r="B4" s="119"/>
      <c r="C4" s="119"/>
      <c r="D4" s="119"/>
      <c r="E4" s="119"/>
      <c r="F4" s="119"/>
      <c r="G4" s="119"/>
      <c r="H4" s="119"/>
      <c r="I4" s="119"/>
      <c r="J4" s="119"/>
      <c r="K4" s="119"/>
      <c r="M4" s="83"/>
      <c r="N4" s="83"/>
      <c r="O4" s="83"/>
      <c r="P4" s="83"/>
    </row>
    <row r="5" spans="1:16" s="83" customFormat="1" x14ac:dyDescent="0.25">
      <c r="A5" s="119"/>
      <c r="E5" s="91"/>
      <c r="F5" s="91"/>
      <c r="G5" s="91"/>
      <c r="H5" s="91"/>
      <c r="I5" s="91"/>
      <c r="J5" s="91"/>
      <c r="K5" s="91"/>
    </row>
    <row r="6" spans="1:16" s="83" customFormat="1" x14ac:dyDescent="0.25">
      <c r="A6" s="119"/>
      <c r="B6" s="83" t="s">
        <v>165</v>
      </c>
      <c r="E6" s="91"/>
      <c r="F6" s="91"/>
      <c r="G6" s="91"/>
      <c r="H6" s="91"/>
      <c r="I6" s="91"/>
      <c r="J6" s="91"/>
      <c r="K6" s="91"/>
    </row>
    <row r="7" spans="1:16" s="83" customFormat="1" ht="15.75" x14ac:dyDescent="0.25">
      <c r="A7" s="120" t="s">
        <v>0</v>
      </c>
      <c r="B7" s="86"/>
      <c r="C7" s="90"/>
      <c r="D7" s="87"/>
      <c r="E7" s="88"/>
      <c r="F7" s="89"/>
      <c r="G7" s="89"/>
      <c r="H7" s="89"/>
      <c r="I7" s="89"/>
      <c r="J7" s="89"/>
      <c r="K7" s="89"/>
    </row>
    <row r="8" spans="1:16" ht="15.75" x14ac:dyDescent="0.25">
      <c r="A8" s="121"/>
      <c r="B8" s="58" t="s">
        <v>1</v>
      </c>
      <c r="C8" s="77" t="s">
        <v>2</v>
      </c>
      <c r="D8" s="36" t="s">
        <v>117</v>
      </c>
      <c r="E8" s="92" t="s">
        <v>159</v>
      </c>
      <c r="F8" s="78" t="s">
        <v>157</v>
      </c>
      <c r="G8" s="78" t="s">
        <v>158</v>
      </c>
      <c r="H8" s="213" t="s">
        <v>161</v>
      </c>
      <c r="I8" s="213" t="s">
        <v>162</v>
      </c>
      <c r="J8" s="213" t="s">
        <v>163</v>
      </c>
      <c r="K8" s="78" t="s">
        <v>160</v>
      </c>
    </row>
    <row r="9" spans="1:16" ht="15.75" x14ac:dyDescent="0.25">
      <c r="A9" s="122"/>
      <c r="B9" s="1"/>
      <c r="C9" s="38">
        <v>80588071</v>
      </c>
      <c r="D9" s="1" t="s">
        <v>3</v>
      </c>
      <c r="E9" s="56">
        <v>-2000</v>
      </c>
      <c r="F9" s="56"/>
      <c r="G9" s="56"/>
      <c r="H9" s="56"/>
      <c r="I9" s="56">
        <v>-1429.4399999999998</v>
      </c>
      <c r="J9" s="56"/>
      <c r="K9" s="56">
        <f t="shared" ref="K9:K21" si="0">E9-F9-G9-H9-I9-J9</f>
        <v>-570.56000000000017</v>
      </c>
    </row>
    <row r="10" spans="1:16" ht="15.75" x14ac:dyDescent="0.25">
      <c r="A10" s="122"/>
      <c r="B10" s="1"/>
      <c r="C10" s="38">
        <v>80588071</v>
      </c>
      <c r="D10" s="1" t="s">
        <v>4</v>
      </c>
      <c r="E10" s="35">
        <v>-90000</v>
      </c>
      <c r="F10" s="35"/>
      <c r="G10" s="35"/>
      <c r="H10" s="35"/>
      <c r="I10" s="35"/>
      <c r="J10" s="35"/>
      <c r="K10" s="35">
        <f t="shared" si="0"/>
        <v>-90000</v>
      </c>
    </row>
    <row r="11" spans="1:16" ht="15.75" x14ac:dyDescent="0.25">
      <c r="A11" s="122"/>
      <c r="B11" s="1"/>
      <c r="C11" s="38">
        <v>80588071</v>
      </c>
      <c r="D11" s="1" t="s">
        <v>5</v>
      </c>
      <c r="E11" s="35">
        <v>-2000</v>
      </c>
      <c r="F11" s="35"/>
      <c r="G11" s="35"/>
      <c r="H11" s="35"/>
      <c r="I11" s="35"/>
      <c r="J11" s="35"/>
      <c r="K11" s="35">
        <f t="shared" si="0"/>
        <v>-2000</v>
      </c>
    </row>
    <row r="12" spans="1:16" ht="15.75" x14ac:dyDescent="0.25">
      <c r="A12" s="122"/>
      <c r="B12" s="1"/>
      <c r="C12" s="38">
        <v>80588071</v>
      </c>
      <c r="D12" s="1" t="s">
        <v>6</v>
      </c>
      <c r="E12" s="35">
        <v>-1000</v>
      </c>
      <c r="F12" s="35"/>
      <c r="G12" s="35"/>
      <c r="H12" s="35"/>
      <c r="I12" s="35">
        <v>-102.32</v>
      </c>
      <c r="J12" s="35"/>
      <c r="K12" s="35">
        <f t="shared" si="0"/>
        <v>-897.68000000000006</v>
      </c>
    </row>
    <row r="13" spans="1:16" ht="15.75" x14ac:dyDescent="0.25">
      <c r="A13" s="122"/>
      <c r="B13" s="1"/>
      <c r="C13" s="38">
        <v>80588071</v>
      </c>
      <c r="D13" s="1" t="s">
        <v>7</v>
      </c>
      <c r="E13" s="35">
        <v>-10000</v>
      </c>
      <c r="F13" s="35"/>
      <c r="G13" s="35"/>
      <c r="H13" s="35"/>
      <c r="I13" s="35"/>
      <c r="J13" s="35">
        <v>-1286.21</v>
      </c>
      <c r="K13" s="35">
        <f t="shared" si="0"/>
        <v>-8713.7900000000009</v>
      </c>
    </row>
    <row r="14" spans="1:16" ht="15.75" x14ac:dyDescent="0.25">
      <c r="A14" s="122"/>
      <c r="B14" s="1"/>
      <c r="C14" s="38">
        <v>80588071</v>
      </c>
      <c r="D14" s="1" t="s">
        <v>8</v>
      </c>
      <c r="E14" s="35">
        <v>-500</v>
      </c>
      <c r="F14" s="35"/>
      <c r="G14" s="35"/>
      <c r="H14" s="35"/>
      <c r="I14" s="35">
        <v>-277.11</v>
      </c>
      <c r="J14" s="35"/>
      <c r="K14" s="35">
        <f t="shared" si="0"/>
        <v>-222.89</v>
      </c>
    </row>
    <row r="15" spans="1:16" ht="15.75" x14ac:dyDescent="0.25">
      <c r="A15" s="122"/>
      <c r="B15" s="1"/>
      <c r="C15" s="38">
        <v>80588071</v>
      </c>
      <c r="D15" s="1" t="s">
        <v>9</v>
      </c>
      <c r="E15" s="35">
        <v>-500</v>
      </c>
      <c r="F15" s="35"/>
      <c r="G15" s="35">
        <v>-37.65</v>
      </c>
      <c r="H15" s="35">
        <v>-85.59</v>
      </c>
      <c r="I15" s="35">
        <v>-38.380000000000003</v>
      </c>
      <c r="J15" s="35">
        <v>-27.310000000000002</v>
      </c>
      <c r="K15" s="35">
        <f t="shared" si="0"/>
        <v>-311.07</v>
      </c>
    </row>
    <row r="16" spans="1:16" ht="15.75" x14ac:dyDescent="0.25">
      <c r="A16" s="122"/>
      <c r="B16" s="1"/>
      <c r="C16" s="38">
        <v>80588071</v>
      </c>
      <c r="D16" s="1" t="s">
        <v>10</v>
      </c>
      <c r="E16" s="35">
        <v>-200000</v>
      </c>
      <c r="F16" s="35"/>
      <c r="G16" s="35"/>
      <c r="H16" s="35"/>
      <c r="I16" s="35"/>
      <c r="J16" s="35"/>
      <c r="K16" s="35">
        <f t="shared" si="0"/>
        <v>-200000</v>
      </c>
    </row>
    <row r="17" spans="1:11" ht="15.75" x14ac:dyDescent="0.25">
      <c r="A17" s="122"/>
      <c r="B17" s="1"/>
      <c r="C17" s="38">
        <v>80588071</v>
      </c>
      <c r="D17" s="1" t="s">
        <v>11</v>
      </c>
      <c r="E17" s="35">
        <v>-5000</v>
      </c>
      <c r="F17" s="35"/>
      <c r="G17" s="35">
        <v>-8843.19</v>
      </c>
      <c r="H17" s="35"/>
      <c r="I17" s="35"/>
      <c r="J17" s="35"/>
      <c r="K17" s="35">
        <f t="shared" si="0"/>
        <v>3843.1900000000005</v>
      </c>
    </row>
    <row r="18" spans="1:11" ht="15.75" x14ac:dyDescent="0.25">
      <c r="A18" s="122"/>
      <c r="B18" s="1"/>
      <c r="C18" s="38">
        <v>80588071</v>
      </c>
      <c r="D18" s="1" t="s">
        <v>12</v>
      </c>
      <c r="E18" s="35">
        <v>-95000</v>
      </c>
      <c r="F18" s="35"/>
      <c r="G18" s="35"/>
      <c r="H18" s="35"/>
      <c r="I18" s="35"/>
      <c r="J18" s="35"/>
      <c r="K18" s="35">
        <f t="shared" si="0"/>
        <v>-95000</v>
      </c>
    </row>
    <row r="19" spans="1:11" ht="15.75" x14ac:dyDescent="0.25">
      <c r="A19" s="122"/>
      <c r="B19" s="1"/>
      <c r="C19" s="38">
        <v>80588071</v>
      </c>
      <c r="D19" s="1" t="s">
        <v>13</v>
      </c>
      <c r="E19" s="35">
        <v>-1000</v>
      </c>
      <c r="F19" s="35"/>
      <c r="G19" s="35">
        <v>-541.48</v>
      </c>
      <c r="H19" s="35"/>
      <c r="I19" s="35"/>
      <c r="J19" s="35"/>
      <c r="K19" s="35">
        <f t="shared" si="0"/>
        <v>-458.52</v>
      </c>
    </row>
    <row r="20" spans="1:11" ht="15.75" x14ac:dyDescent="0.25">
      <c r="A20" s="122"/>
      <c r="B20" s="1"/>
      <c r="C20" s="38">
        <v>80588071</v>
      </c>
      <c r="D20" s="1" t="s">
        <v>14</v>
      </c>
      <c r="E20" s="35">
        <v>-5000</v>
      </c>
      <c r="F20" s="35"/>
      <c r="G20" s="35"/>
      <c r="H20" s="35"/>
      <c r="I20" s="35"/>
      <c r="J20" s="35"/>
      <c r="K20" s="35">
        <f t="shared" si="0"/>
        <v>-5000</v>
      </c>
    </row>
    <row r="21" spans="1:11" ht="15.75" x14ac:dyDescent="0.25">
      <c r="A21" s="122"/>
      <c r="B21" s="1"/>
      <c r="C21" s="38">
        <v>80588071</v>
      </c>
      <c r="D21" s="1" t="s">
        <v>15</v>
      </c>
      <c r="E21" s="35">
        <v>0</v>
      </c>
      <c r="F21" s="35"/>
      <c r="G21" s="35"/>
      <c r="H21" s="35"/>
      <c r="I21" s="35"/>
      <c r="J21" s="35"/>
      <c r="K21" s="35">
        <f t="shared" si="0"/>
        <v>0</v>
      </c>
    </row>
    <row r="22" spans="1:11" ht="15.75" x14ac:dyDescent="0.25">
      <c r="A22" s="122"/>
      <c r="B22" s="99" t="s">
        <v>16</v>
      </c>
      <c r="C22" s="100"/>
      <c r="D22" s="98"/>
      <c r="E22" s="223">
        <f t="shared" ref="E22:K22" si="1">SUBTOTAL(9,E9:E21)</f>
        <v>-412000</v>
      </c>
      <c r="F22" s="223">
        <f t="shared" si="1"/>
        <v>0</v>
      </c>
      <c r="G22" s="223">
        <f t="shared" si="1"/>
        <v>-9422.32</v>
      </c>
      <c r="H22" s="223">
        <f t="shared" si="1"/>
        <v>-85.59</v>
      </c>
      <c r="I22" s="223">
        <f t="shared" si="1"/>
        <v>-1847.25</v>
      </c>
      <c r="J22" s="223">
        <f t="shared" si="1"/>
        <v>-1313.52</v>
      </c>
      <c r="K22" s="223">
        <f t="shared" si="1"/>
        <v>-399331.32</v>
      </c>
    </row>
    <row r="23" spans="1:11" ht="15.75" x14ac:dyDescent="0.25">
      <c r="A23" s="122"/>
      <c r="B23" s="39"/>
      <c r="C23" s="40"/>
      <c r="D23" s="37"/>
      <c r="E23" s="228"/>
      <c r="F23" s="35"/>
      <c r="G23" s="35"/>
      <c r="H23" s="35"/>
      <c r="I23" s="35"/>
      <c r="J23" s="35"/>
      <c r="K23" s="35">
        <f>E23-F23-G23-H23-I23-J23</f>
        <v>0</v>
      </c>
    </row>
    <row r="24" spans="1:11" ht="15.75" x14ac:dyDescent="0.25">
      <c r="A24" s="121"/>
      <c r="B24" s="108" t="s">
        <v>17</v>
      </c>
      <c r="C24" s="109" t="s">
        <v>2</v>
      </c>
      <c r="D24" s="110"/>
      <c r="E24" s="229"/>
      <c r="F24" s="149"/>
      <c r="G24" s="149"/>
      <c r="H24" s="149"/>
      <c r="I24" s="149"/>
      <c r="J24" s="149"/>
      <c r="K24" s="149"/>
    </row>
    <row r="25" spans="1:11" ht="15.75" x14ac:dyDescent="0.25">
      <c r="A25" s="122"/>
      <c r="B25" s="41" t="s">
        <v>18</v>
      </c>
      <c r="C25" s="42">
        <v>80588071</v>
      </c>
      <c r="D25" s="11" t="s">
        <v>19</v>
      </c>
      <c r="E25" s="35">
        <v>-175000</v>
      </c>
      <c r="F25" s="35">
        <v>-11868</v>
      </c>
      <c r="G25" s="35">
        <v>-5968.6</v>
      </c>
      <c r="H25" s="35">
        <v>-4874</v>
      </c>
      <c r="I25" s="35"/>
      <c r="J25" s="35">
        <v>-14349.2</v>
      </c>
      <c r="K25" s="35">
        <f t="shared" ref="K25:K27" si="2">E25-F25-G25-H25-I25-J25</f>
        <v>-137940.19999999998</v>
      </c>
    </row>
    <row r="26" spans="1:11" ht="15.75" x14ac:dyDescent="0.25">
      <c r="A26" s="122"/>
      <c r="B26" s="41" t="s">
        <v>20</v>
      </c>
      <c r="C26" s="42">
        <v>80588071</v>
      </c>
      <c r="D26" s="43" t="s">
        <v>21</v>
      </c>
      <c r="E26" s="35">
        <v>-175000</v>
      </c>
      <c r="F26" s="35"/>
      <c r="G26" s="35"/>
      <c r="H26" s="35">
        <v>-205715.03</v>
      </c>
      <c r="I26" s="35"/>
      <c r="J26" s="35"/>
      <c r="K26" s="35">
        <f t="shared" si="2"/>
        <v>30715.03</v>
      </c>
    </row>
    <row r="27" spans="1:11" ht="15.75" x14ac:dyDescent="0.25">
      <c r="A27" s="122"/>
      <c r="B27" s="1"/>
      <c r="C27" s="38"/>
      <c r="D27" s="45"/>
      <c r="E27" s="228"/>
      <c r="F27" s="35"/>
      <c r="G27" s="35"/>
      <c r="H27" s="35"/>
      <c r="I27" s="35"/>
      <c r="J27" s="35"/>
      <c r="K27" s="35">
        <f t="shared" si="2"/>
        <v>0</v>
      </c>
    </row>
    <row r="28" spans="1:11" ht="15.75" x14ac:dyDescent="0.25">
      <c r="A28" s="122"/>
      <c r="B28" s="101" t="s">
        <v>22</v>
      </c>
      <c r="C28" s="102"/>
      <c r="D28" s="98"/>
      <c r="E28" s="223">
        <f t="shared" ref="E28:K28" si="3">SUM(E25:E27)</f>
        <v>-350000</v>
      </c>
      <c r="F28" s="223">
        <f t="shared" si="3"/>
        <v>-11868</v>
      </c>
      <c r="G28" s="223">
        <f t="shared" si="3"/>
        <v>-5968.6</v>
      </c>
      <c r="H28" s="223">
        <f t="shared" si="3"/>
        <v>-210589.03</v>
      </c>
      <c r="I28" s="223">
        <f t="shared" si="3"/>
        <v>0</v>
      </c>
      <c r="J28" s="223">
        <f t="shared" si="3"/>
        <v>-14349.2</v>
      </c>
      <c r="K28" s="223">
        <f t="shared" si="3"/>
        <v>-107225.16999999998</v>
      </c>
    </row>
    <row r="29" spans="1:11" ht="15.75" x14ac:dyDescent="0.25">
      <c r="A29" s="122"/>
      <c r="B29" s="46"/>
      <c r="C29" s="38"/>
      <c r="D29" s="37"/>
      <c r="E29" s="230"/>
      <c r="F29" s="35"/>
      <c r="G29" s="35"/>
      <c r="H29" s="35"/>
      <c r="I29" s="35"/>
      <c r="J29" s="35"/>
      <c r="K29" s="35">
        <f>E29-F29-G29-H29-I29-J29</f>
        <v>0</v>
      </c>
    </row>
    <row r="30" spans="1:11" ht="15.75" x14ac:dyDescent="0.25">
      <c r="A30" s="121"/>
      <c r="B30" s="108" t="s">
        <v>23</v>
      </c>
      <c r="C30" s="117"/>
      <c r="D30" s="110"/>
      <c r="E30" s="229"/>
      <c r="F30" s="149"/>
      <c r="G30" s="149"/>
      <c r="H30" s="149"/>
      <c r="I30" s="149"/>
      <c r="J30" s="149"/>
      <c r="K30" s="149"/>
    </row>
    <row r="31" spans="1:11" ht="15.75" x14ac:dyDescent="0.25">
      <c r="A31" s="122"/>
      <c r="B31" s="41" t="s">
        <v>24</v>
      </c>
      <c r="C31" s="42">
        <v>80588071</v>
      </c>
      <c r="D31" s="41" t="s">
        <v>25</v>
      </c>
      <c r="E31" s="35">
        <v>-200000</v>
      </c>
      <c r="F31" s="35"/>
      <c r="G31" s="35">
        <v>-47230.79</v>
      </c>
      <c r="H31" s="35"/>
      <c r="I31" s="35"/>
      <c r="J31" s="35"/>
      <c r="K31" s="35">
        <f t="shared" ref="K31:K33" si="4">E31-F31-G31-H31-I31-J31</f>
        <v>-152769.21</v>
      </c>
    </row>
    <row r="32" spans="1:11" ht="15.75" x14ac:dyDescent="0.25">
      <c r="A32" s="122"/>
      <c r="B32" s="41" t="s">
        <v>26</v>
      </c>
      <c r="C32" s="42">
        <v>80588071</v>
      </c>
      <c r="D32" s="47" t="s">
        <v>27</v>
      </c>
      <c r="E32" s="35">
        <v>0</v>
      </c>
      <c r="F32" s="35"/>
      <c r="G32" s="35"/>
      <c r="H32" s="35"/>
      <c r="I32" s="35"/>
      <c r="J32" s="35"/>
      <c r="K32" s="35">
        <f t="shared" si="4"/>
        <v>0</v>
      </c>
    </row>
    <row r="33" spans="1:11" ht="15.75" x14ac:dyDescent="0.25">
      <c r="A33" s="122"/>
      <c r="B33" s="41" t="s">
        <v>28</v>
      </c>
      <c r="C33" s="42">
        <v>80588071</v>
      </c>
      <c r="D33" s="41" t="s">
        <v>29</v>
      </c>
      <c r="E33" s="35">
        <v>0</v>
      </c>
      <c r="F33" s="35"/>
      <c r="G33" s="35"/>
      <c r="H33" s="35"/>
      <c r="I33" s="35"/>
      <c r="J33" s="35"/>
      <c r="K33" s="35">
        <f t="shared" si="4"/>
        <v>0</v>
      </c>
    </row>
    <row r="34" spans="1:11" ht="15.75" x14ac:dyDescent="0.25">
      <c r="A34" s="122"/>
      <c r="B34" s="101" t="s">
        <v>30</v>
      </c>
      <c r="C34" s="102"/>
      <c r="D34" s="103"/>
      <c r="E34" s="223">
        <f t="shared" ref="E34:K34" si="5">SUM(E31:E33)</f>
        <v>-200000</v>
      </c>
      <c r="F34" s="223">
        <f t="shared" si="5"/>
        <v>0</v>
      </c>
      <c r="G34" s="223">
        <f t="shared" si="5"/>
        <v>-47230.79</v>
      </c>
      <c r="H34" s="223">
        <f t="shared" si="5"/>
        <v>0</v>
      </c>
      <c r="I34" s="223">
        <f t="shared" si="5"/>
        <v>0</v>
      </c>
      <c r="J34" s="223">
        <f t="shared" si="5"/>
        <v>0</v>
      </c>
      <c r="K34" s="223">
        <f t="shared" si="5"/>
        <v>-152769.21</v>
      </c>
    </row>
    <row r="35" spans="1:11" ht="15.75" x14ac:dyDescent="0.25">
      <c r="A35" s="122"/>
      <c r="B35" s="1"/>
      <c r="C35" s="38"/>
      <c r="D35" s="41"/>
      <c r="E35" s="228"/>
      <c r="F35" s="35"/>
      <c r="G35" s="35"/>
      <c r="H35" s="35"/>
      <c r="I35" s="35"/>
      <c r="J35" s="35"/>
      <c r="K35" s="35">
        <f>E35-F35-G35-H35-I35-J35</f>
        <v>0</v>
      </c>
    </row>
    <row r="36" spans="1:11" ht="15.75" x14ac:dyDescent="0.25">
      <c r="A36" s="123"/>
      <c r="B36" s="112" t="s">
        <v>31</v>
      </c>
      <c r="C36" s="109" t="s">
        <v>2</v>
      </c>
      <c r="D36" s="111"/>
      <c r="E36" s="229"/>
      <c r="F36" s="149"/>
      <c r="G36" s="149"/>
      <c r="H36" s="149"/>
      <c r="I36" s="149"/>
      <c r="J36" s="149"/>
      <c r="K36" s="149"/>
    </row>
    <row r="37" spans="1:11" ht="15.75" x14ac:dyDescent="0.25">
      <c r="A37" s="123"/>
      <c r="B37" s="41" t="s">
        <v>32</v>
      </c>
      <c r="C37" s="42">
        <v>80588071</v>
      </c>
      <c r="D37" s="49" t="s">
        <v>33</v>
      </c>
      <c r="E37" s="35">
        <v>-5000</v>
      </c>
      <c r="F37" s="35"/>
      <c r="G37" s="35"/>
      <c r="H37" s="35">
        <v>-1824.81</v>
      </c>
      <c r="I37" s="35"/>
      <c r="J37" s="35"/>
      <c r="K37" s="35">
        <f t="shared" ref="K37:K39" si="6">E37-F37-G37-H37-I37-J37</f>
        <v>-3175.19</v>
      </c>
    </row>
    <row r="38" spans="1:11" ht="15.75" x14ac:dyDescent="0.25">
      <c r="A38" s="123"/>
      <c r="B38" s="41" t="s">
        <v>34</v>
      </c>
      <c r="C38" s="42">
        <v>80588071</v>
      </c>
      <c r="D38" s="49" t="s">
        <v>35</v>
      </c>
      <c r="E38" s="35">
        <v>-5000</v>
      </c>
      <c r="F38" s="35"/>
      <c r="G38" s="35"/>
      <c r="H38" s="35"/>
      <c r="I38" s="35"/>
      <c r="J38" s="35">
        <v>-20000</v>
      </c>
      <c r="K38" s="35">
        <f t="shared" si="6"/>
        <v>15000</v>
      </c>
    </row>
    <row r="39" spans="1:11" ht="15.75" x14ac:dyDescent="0.25">
      <c r="A39" s="123"/>
      <c r="B39" s="41" t="s">
        <v>36</v>
      </c>
      <c r="C39" s="42">
        <v>80588071</v>
      </c>
      <c r="D39" s="49" t="s">
        <v>37</v>
      </c>
      <c r="E39" s="35">
        <v>-30000</v>
      </c>
      <c r="F39" s="35"/>
      <c r="G39" s="35"/>
      <c r="H39" s="35">
        <v>-5700</v>
      </c>
      <c r="I39" s="35"/>
      <c r="J39" s="35"/>
      <c r="K39" s="35">
        <f t="shared" si="6"/>
        <v>-24300</v>
      </c>
    </row>
    <row r="40" spans="1:11" ht="15.75" x14ac:dyDescent="0.25">
      <c r="A40" s="123"/>
      <c r="B40" s="101" t="s">
        <v>38</v>
      </c>
      <c r="C40" s="102"/>
      <c r="D40" s="104"/>
      <c r="E40" s="223">
        <f t="shared" ref="E40:K40" si="7">SUM(E37:E39)</f>
        <v>-40000</v>
      </c>
      <c r="F40" s="223">
        <f t="shared" si="7"/>
        <v>0</v>
      </c>
      <c r="G40" s="223">
        <f t="shared" si="7"/>
        <v>0</v>
      </c>
      <c r="H40" s="223">
        <f t="shared" si="7"/>
        <v>-7524.8099999999995</v>
      </c>
      <c r="I40" s="223">
        <f t="shared" si="7"/>
        <v>0</v>
      </c>
      <c r="J40" s="223">
        <f t="shared" si="7"/>
        <v>-20000</v>
      </c>
      <c r="K40" s="223">
        <f t="shared" si="7"/>
        <v>-12475.19</v>
      </c>
    </row>
    <row r="41" spans="1:11" ht="15.75" x14ac:dyDescent="0.25">
      <c r="A41" s="123"/>
      <c r="B41" s="101" t="s">
        <v>39</v>
      </c>
      <c r="C41" s="102"/>
      <c r="D41" s="104"/>
      <c r="E41" s="223">
        <f t="shared" ref="E41:K41" si="8">E22+E28+E34+E40</f>
        <v>-1002000</v>
      </c>
      <c r="F41" s="223">
        <f t="shared" si="8"/>
        <v>-11868</v>
      </c>
      <c r="G41" s="223">
        <f t="shared" si="8"/>
        <v>-62621.71</v>
      </c>
      <c r="H41" s="223">
        <f t="shared" si="8"/>
        <v>-218199.43</v>
      </c>
      <c r="I41" s="223">
        <f t="shared" si="8"/>
        <v>-1847.25</v>
      </c>
      <c r="J41" s="223">
        <f t="shared" si="8"/>
        <v>-35662.720000000001</v>
      </c>
      <c r="K41" s="223">
        <f t="shared" si="8"/>
        <v>-671800.8899999999</v>
      </c>
    </row>
    <row r="42" spans="1:11" s="83" customFormat="1" ht="15.75" x14ac:dyDescent="0.25">
      <c r="A42" s="124"/>
      <c r="B42" s="93"/>
      <c r="C42" s="118"/>
      <c r="D42" s="93"/>
      <c r="E42" s="141"/>
      <c r="F42" s="141"/>
      <c r="G42" s="141"/>
      <c r="H42" s="141"/>
      <c r="I42" s="141"/>
      <c r="J42" s="141"/>
      <c r="K42" s="141"/>
    </row>
    <row r="43" spans="1:11" s="83" customFormat="1" ht="15.75" x14ac:dyDescent="0.25">
      <c r="A43" s="120" t="s">
        <v>40</v>
      </c>
      <c r="B43" s="93"/>
      <c r="C43" s="93"/>
      <c r="D43" s="93"/>
      <c r="E43" s="217"/>
      <c r="F43" s="141"/>
      <c r="G43" s="141"/>
      <c r="H43" s="141"/>
      <c r="I43" s="141"/>
      <c r="J43" s="141"/>
      <c r="K43" s="141"/>
    </row>
    <row r="44" spans="1:11" ht="15.75" x14ac:dyDescent="0.25">
      <c r="A44" s="124"/>
      <c r="B44" s="114" t="s">
        <v>41</v>
      </c>
      <c r="C44" s="114" t="s">
        <v>2</v>
      </c>
      <c r="D44" s="113"/>
      <c r="E44" s="218"/>
      <c r="F44" s="149"/>
      <c r="G44" s="149"/>
      <c r="H44" s="149"/>
      <c r="I44" s="149"/>
      <c r="J44" s="149"/>
      <c r="K44" s="149"/>
    </row>
    <row r="45" spans="1:11" ht="15.75" x14ac:dyDescent="0.25">
      <c r="A45" s="124"/>
      <c r="B45" s="50"/>
      <c r="C45" s="59">
        <v>80588071</v>
      </c>
      <c r="D45" s="51" t="s">
        <v>43</v>
      </c>
      <c r="E45" s="9">
        <v>350000</v>
      </c>
      <c r="F45" s="35">
        <v>16294.25</v>
      </c>
      <c r="G45" s="35">
        <v>36336.25</v>
      </c>
      <c r="H45" s="35">
        <v>37100</v>
      </c>
      <c r="I45" s="35"/>
      <c r="J45" s="35">
        <v>60563.25</v>
      </c>
      <c r="K45" s="35">
        <f t="shared" ref="K45:K52" si="9">E45-F45-G45-H45-I45-J45</f>
        <v>199706.25</v>
      </c>
    </row>
    <row r="46" spans="1:11" ht="15.75" x14ac:dyDescent="0.25">
      <c r="A46" s="124"/>
      <c r="B46" s="50"/>
      <c r="C46" s="59">
        <v>80588071</v>
      </c>
      <c r="D46" s="51" t="s">
        <v>44</v>
      </c>
      <c r="E46" s="9">
        <v>0</v>
      </c>
      <c r="F46" s="35"/>
      <c r="G46" s="9"/>
      <c r="H46" s="9"/>
      <c r="I46" s="9"/>
      <c r="J46" s="9"/>
      <c r="K46" s="35">
        <f t="shared" si="9"/>
        <v>0</v>
      </c>
    </row>
    <row r="47" spans="1:11" ht="15.75" x14ac:dyDescent="0.25">
      <c r="A47" s="124"/>
      <c r="B47" s="50"/>
      <c r="C47" s="59">
        <v>80588071</v>
      </c>
      <c r="D47" s="51" t="s">
        <v>45</v>
      </c>
      <c r="E47" s="9">
        <v>0</v>
      </c>
      <c r="F47" s="35"/>
      <c r="G47" s="9"/>
      <c r="H47" s="9"/>
      <c r="I47" s="9"/>
      <c r="J47" s="9"/>
      <c r="K47" s="35">
        <f t="shared" si="9"/>
        <v>0</v>
      </c>
    </row>
    <row r="48" spans="1:11" ht="15.75" x14ac:dyDescent="0.25">
      <c r="A48" s="124"/>
      <c r="B48" s="50"/>
      <c r="C48" s="59">
        <v>80588071</v>
      </c>
      <c r="D48" s="51" t="s">
        <v>46</v>
      </c>
      <c r="E48" s="9">
        <v>0</v>
      </c>
      <c r="F48" s="35"/>
      <c r="G48" s="9"/>
      <c r="H48" s="35">
        <v>850</v>
      </c>
      <c r="I48" s="35"/>
      <c r="J48" s="35">
        <v>1495</v>
      </c>
      <c r="K48" s="35">
        <f t="shared" si="9"/>
        <v>-2345</v>
      </c>
    </row>
    <row r="49" spans="1:11" ht="15.75" x14ac:dyDescent="0.25">
      <c r="A49" s="124"/>
      <c r="B49" s="50"/>
      <c r="C49" s="59">
        <v>80588071</v>
      </c>
      <c r="D49" s="51" t="s">
        <v>47</v>
      </c>
      <c r="E49" s="9">
        <v>0</v>
      </c>
      <c r="F49" s="35"/>
      <c r="G49" s="9"/>
      <c r="H49" s="35">
        <v>742.5</v>
      </c>
      <c r="I49" s="35"/>
      <c r="J49" s="35">
        <v>2740</v>
      </c>
      <c r="K49" s="35">
        <f t="shared" si="9"/>
        <v>-3482.5</v>
      </c>
    </row>
    <row r="50" spans="1:11" ht="15.75" x14ac:dyDescent="0.25">
      <c r="A50" s="124"/>
      <c r="B50" s="50"/>
      <c r="C50" s="59">
        <v>80588071</v>
      </c>
      <c r="D50" s="51" t="s">
        <v>48</v>
      </c>
      <c r="E50" s="9">
        <v>0</v>
      </c>
      <c r="F50" s="35">
        <v>1552</v>
      </c>
      <c r="G50" s="9"/>
      <c r="H50" s="9"/>
      <c r="I50" s="9"/>
      <c r="J50" s="35">
        <v>1161</v>
      </c>
      <c r="K50" s="35">
        <f t="shared" si="9"/>
        <v>-2713</v>
      </c>
    </row>
    <row r="51" spans="1:11" ht="15.75" x14ac:dyDescent="0.25">
      <c r="A51" s="124"/>
      <c r="B51" s="50"/>
      <c r="C51" s="59">
        <v>80588071</v>
      </c>
      <c r="D51" s="51" t="s">
        <v>49</v>
      </c>
      <c r="E51" s="9">
        <v>0</v>
      </c>
      <c r="F51" s="35"/>
      <c r="G51" s="9"/>
      <c r="H51" s="9"/>
      <c r="I51" s="9"/>
      <c r="J51" s="9"/>
      <c r="K51" s="35">
        <f t="shared" si="9"/>
        <v>0</v>
      </c>
    </row>
    <row r="52" spans="1:11" ht="15.75" x14ac:dyDescent="0.25">
      <c r="A52" s="124"/>
      <c r="B52" s="50"/>
      <c r="C52" s="59">
        <v>80588071</v>
      </c>
      <c r="D52" s="51" t="s">
        <v>50</v>
      </c>
      <c r="E52" s="9">
        <v>0</v>
      </c>
      <c r="F52" s="35"/>
      <c r="G52" s="9"/>
      <c r="H52" s="9"/>
      <c r="I52" s="9"/>
      <c r="J52" s="9"/>
      <c r="K52" s="35">
        <f t="shared" si="9"/>
        <v>0</v>
      </c>
    </row>
    <row r="53" spans="1:11" ht="15.75" x14ac:dyDescent="0.25">
      <c r="A53" s="124"/>
      <c r="B53" s="96" t="s">
        <v>51</v>
      </c>
      <c r="C53" s="96"/>
      <c r="D53" s="96"/>
      <c r="E53" s="170">
        <f t="shared" ref="E53:K53" si="10">SUM(E45:E52)</f>
        <v>350000</v>
      </c>
      <c r="F53" s="170">
        <f t="shared" si="10"/>
        <v>17846.25</v>
      </c>
      <c r="G53" s="170">
        <f t="shared" si="10"/>
        <v>36336.25</v>
      </c>
      <c r="H53" s="170">
        <f t="shared" si="10"/>
        <v>38692.5</v>
      </c>
      <c r="I53" s="170">
        <f t="shared" si="10"/>
        <v>0</v>
      </c>
      <c r="J53" s="170">
        <f t="shared" si="10"/>
        <v>65959.25</v>
      </c>
      <c r="K53" s="170">
        <f t="shared" si="10"/>
        <v>191165.75</v>
      </c>
    </row>
    <row r="54" spans="1:11" ht="15.75" x14ac:dyDescent="0.25">
      <c r="A54" s="124"/>
      <c r="B54" s="50"/>
      <c r="C54" s="50"/>
      <c r="D54" s="50"/>
      <c r="E54" s="52"/>
      <c r="F54" s="35"/>
      <c r="G54" s="35"/>
      <c r="H54" s="35"/>
      <c r="I54" s="35"/>
      <c r="J54" s="35"/>
      <c r="K54" s="35">
        <f>E54-F54-G54-H54-I54-J54</f>
        <v>0</v>
      </c>
    </row>
    <row r="55" spans="1:11" ht="15.75" x14ac:dyDescent="0.25">
      <c r="A55" s="124"/>
      <c r="B55" s="115" t="s">
        <v>52</v>
      </c>
      <c r="C55" s="114" t="s">
        <v>2</v>
      </c>
      <c r="D55" s="115"/>
      <c r="E55" s="172"/>
      <c r="F55" s="149"/>
      <c r="G55" s="149"/>
      <c r="H55" s="149"/>
      <c r="I55" s="149"/>
      <c r="J55" s="149"/>
      <c r="K55" s="149"/>
    </row>
    <row r="56" spans="1:11" ht="15.75" x14ac:dyDescent="0.25">
      <c r="A56" s="124"/>
      <c r="B56" s="6"/>
      <c r="C56" s="59">
        <v>80588071</v>
      </c>
      <c r="D56" s="11" t="s">
        <v>53</v>
      </c>
      <c r="E56" s="9">
        <v>0</v>
      </c>
      <c r="F56" s="35"/>
      <c r="G56" s="9"/>
      <c r="H56" s="9"/>
      <c r="I56" s="9"/>
      <c r="J56" s="9"/>
      <c r="K56" s="35">
        <f t="shared" ref="K56:K63" si="11">E56-F56-G56-H56-I56-J56</f>
        <v>0</v>
      </c>
    </row>
    <row r="57" spans="1:11" ht="15.75" x14ac:dyDescent="0.25">
      <c r="A57" s="124"/>
      <c r="B57" s="50"/>
      <c r="C57" s="59">
        <v>80588071</v>
      </c>
      <c r="D57" s="11" t="s">
        <v>54</v>
      </c>
      <c r="E57" s="9">
        <v>0</v>
      </c>
      <c r="F57" s="35"/>
      <c r="G57" s="9"/>
      <c r="H57" s="9"/>
      <c r="I57" s="9"/>
      <c r="J57" s="9"/>
      <c r="K57" s="35">
        <f t="shared" si="11"/>
        <v>0</v>
      </c>
    </row>
    <row r="58" spans="1:11" ht="15.75" x14ac:dyDescent="0.25">
      <c r="A58" s="124"/>
      <c r="B58" s="50"/>
      <c r="C58" s="59">
        <v>80588071</v>
      </c>
      <c r="D58" s="11" t="s">
        <v>55</v>
      </c>
      <c r="E58" s="9">
        <v>0</v>
      </c>
      <c r="F58" s="35"/>
      <c r="G58" s="9"/>
      <c r="H58" s="9"/>
      <c r="I58" s="9"/>
      <c r="J58" s="9"/>
      <c r="K58" s="35">
        <f t="shared" si="11"/>
        <v>0</v>
      </c>
    </row>
    <row r="59" spans="1:11" ht="15.75" x14ac:dyDescent="0.25">
      <c r="A59" s="124"/>
      <c r="B59" s="50"/>
      <c r="C59" s="59">
        <v>80588071</v>
      </c>
      <c r="D59" s="11" t="s">
        <v>56</v>
      </c>
      <c r="E59" s="9">
        <f>350000*0.062</f>
        <v>21700</v>
      </c>
      <c r="F59" s="35">
        <v>255.83</v>
      </c>
      <c r="G59" s="35">
        <v>434.38000000000005</v>
      </c>
      <c r="H59" s="35">
        <v>1021.32</v>
      </c>
      <c r="I59" s="35"/>
      <c r="J59" s="35">
        <v>1732.1099999999997</v>
      </c>
      <c r="K59" s="35">
        <f t="shared" si="11"/>
        <v>18256.359999999997</v>
      </c>
    </row>
    <row r="60" spans="1:11" ht="15.75" x14ac:dyDescent="0.25">
      <c r="A60" s="124"/>
      <c r="B60" s="50"/>
      <c r="C60" s="59">
        <v>80588071</v>
      </c>
      <c r="D60" s="11" t="s">
        <v>57</v>
      </c>
      <c r="E60" s="9">
        <f>350000*0.0145</f>
        <v>5075</v>
      </c>
      <c r="F60" s="35">
        <v>258.77999999999997</v>
      </c>
      <c r="G60" s="35">
        <v>526.88</v>
      </c>
      <c r="H60" s="35">
        <v>561.05999999999995</v>
      </c>
      <c r="I60" s="35"/>
      <c r="J60" s="35">
        <v>956.44000000000017</v>
      </c>
      <c r="K60" s="35">
        <f t="shared" si="11"/>
        <v>2771.84</v>
      </c>
    </row>
    <row r="61" spans="1:11" ht="15.75" x14ac:dyDescent="0.25">
      <c r="A61" s="124"/>
      <c r="B61" s="50"/>
      <c r="C61" s="59">
        <v>80588071</v>
      </c>
      <c r="D61" s="11" t="s">
        <v>58</v>
      </c>
      <c r="E61" s="9">
        <f>350000*0.006</f>
        <v>2100</v>
      </c>
      <c r="F61" s="35"/>
      <c r="G61" s="9"/>
      <c r="H61" s="35">
        <v>44.64</v>
      </c>
      <c r="I61" s="35"/>
      <c r="J61" s="35">
        <v>99.9</v>
      </c>
      <c r="K61" s="35">
        <f t="shared" si="11"/>
        <v>1955.46</v>
      </c>
    </row>
    <row r="62" spans="1:11" ht="15.75" x14ac:dyDescent="0.25">
      <c r="A62" s="124"/>
      <c r="B62" s="50"/>
      <c r="C62" s="59">
        <v>80588071</v>
      </c>
      <c r="D62" s="11" t="s">
        <v>59</v>
      </c>
      <c r="E62" s="9">
        <f>E45*0.2</f>
        <v>70000</v>
      </c>
      <c r="F62" s="35">
        <v>4861.8</v>
      </c>
      <c r="G62" s="35">
        <v>3105.52</v>
      </c>
      <c r="H62" s="35">
        <v>3452.1200000000003</v>
      </c>
      <c r="I62" s="35"/>
      <c r="J62" s="35">
        <v>6904.2400000000016</v>
      </c>
      <c r="K62" s="35">
        <f t="shared" si="11"/>
        <v>51676.319999999992</v>
      </c>
    </row>
    <row r="63" spans="1:11" ht="15.75" x14ac:dyDescent="0.25">
      <c r="A63" s="124"/>
      <c r="B63" s="50"/>
      <c r="C63" s="59">
        <v>80588071</v>
      </c>
      <c r="D63" s="11" t="s">
        <v>60</v>
      </c>
      <c r="E63" s="9">
        <v>0</v>
      </c>
      <c r="F63" s="35"/>
      <c r="G63" s="9"/>
      <c r="H63" s="9"/>
      <c r="I63" s="9"/>
      <c r="J63" s="9"/>
      <c r="K63" s="35">
        <f t="shared" si="11"/>
        <v>0</v>
      </c>
    </row>
    <row r="64" spans="1:11" ht="15.75" x14ac:dyDescent="0.25">
      <c r="A64" s="124"/>
      <c r="B64" s="96" t="s">
        <v>61</v>
      </c>
      <c r="C64" s="96"/>
      <c r="D64" s="96"/>
      <c r="E64" s="170">
        <f t="shared" ref="E64:K64" si="12">SUM(E56:E63)</f>
        <v>98875</v>
      </c>
      <c r="F64" s="170">
        <f t="shared" si="12"/>
        <v>5376.41</v>
      </c>
      <c r="G64" s="170">
        <f t="shared" si="12"/>
        <v>4066.7799999999997</v>
      </c>
      <c r="H64" s="170">
        <f t="shared" si="12"/>
        <v>5079.1400000000003</v>
      </c>
      <c r="I64" s="170">
        <f t="shared" si="12"/>
        <v>0</v>
      </c>
      <c r="J64" s="170">
        <f t="shared" si="12"/>
        <v>9692.6900000000023</v>
      </c>
      <c r="K64" s="170">
        <f t="shared" si="12"/>
        <v>74659.979999999981</v>
      </c>
    </row>
    <row r="65" spans="1:11" ht="15.75" x14ac:dyDescent="0.25">
      <c r="A65" s="124"/>
      <c r="B65" s="50"/>
      <c r="C65" s="50"/>
      <c r="D65" s="50"/>
      <c r="E65" s="12"/>
      <c r="F65" s="35"/>
      <c r="G65" s="35"/>
      <c r="H65" s="35"/>
      <c r="I65" s="35"/>
      <c r="J65" s="35"/>
      <c r="K65" s="35">
        <f>E65-F65-G65-H65-I65-J65</f>
        <v>0</v>
      </c>
    </row>
    <row r="66" spans="1:11" ht="15.75" x14ac:dyDescent="0.25">
      <c r="A66" s="124"/>
      <c r="B66" s="115" t="s">
        <v>62</v>
      </c>
      <c r="C66" s="114" t="s">
        <v>2</v>
      </c>
      <c r="D66" s="113"/>
      <c r="E66" s="172"/>
      <c r="F66" s="149"/>
      <c r="G66" s="149"/>
      <c r="H66" s="149"/>
      <c r="I66" s="149"/>
      <c r="J66" s="149"/>
      <c r="K66" s="149"/>
    </row>
    <row r="67" spans="1:11" ht="15.75" x14ac:dyDescent="0.25">
      <c r="A67" s="124"/>
      <c r="B67" s="6"/>
      <c r="C67" s="59">
        <v>80588071</v>
      </c>
      <c r="D67" s="51" t="s">
        <v>63</v>
      </c>
      <c r="E67" s="9">
        <v>0</v>
      </c>
      <c r="F67" s="35"/>
      <c r="G67" s="9"/>
      <c r="H67" s="9"/>
      <c r="I67" s="9"/>
      <c r="J67" s="9"/>
      <c r="K67" s="35">
        <f t="shared" ref="K67:K68" si="13">E67-F67-G67-H67-I67-J67</f>
        <v>0</v>
      </c>
    </row>
    <row r="68" spans="1:11" ht="15.75" x14ac:dyDescent="0.25">
      <c r="A68" s="124"/>
      <c r="B68" s="50"/>
      <c r="C68" s="59">
        <v>80588071</v>
      </c>
      <c r="D68" s="51" t="s">
        <v>64</v>
      </c>
      <c r="E68" s="9">
        <v>0</v>
      </c>
      <c r="F68" s="35"/>
      <c r="G68" s="9"/>
      <c r="H68" s="9"/>
      <c r="I68" s="9"/>
      <c r="J68" s="9"/>
      <c r="K68" s="35">
        <f t="shared" si="13"/>
        <v>0</v>
      </c>
    </row>
    <row r="69" spans="1:11" ht="15.75" x14ac:dyDescent="0.25">
      <c r="A69" s="124"/>
      <c r="B69" s="96" t="s">
        <v>65</v>
      </c>
      <c r="C69" s="96"/>
      <c r="D69" s="106"/>
      <c r="E69" s="170">
        <f>SUM(E67:E68)</f>
        <v>0</v>
      </c>
      <c r="F69" s="170">
        <f t="shared" ref="F69:J69" si="14">SUM(F67:F68)</f>
        <v>0</v>
      </c>
      <c r="G69" s="170">
        <f t="shared" si="14"/>
        <v>0</v>
      </c>
      <c r="H69" s="170">
        <f t="shared" si="14"/>
        <v>0</v>
      </c>
      <c r="I69" s="170">
        <f t="shared" si="14"/>
        <v>0</v>
      </c>
      <c r="J69" s="170">
        <f t="shared" si="14"/>
        <v>0</v>
      </c>
      <c r="K69" s="215"/>
    </row>
    <row r="70" spans="1:11" ht="15.75" x14ac:dyDescent="0.25">
      <c r="A70" s="124"/>
      <c r="B70" s="50"/>
      <c r="C70" s="50"/>
      <c r="D70" s="53"/>
      <c r="E70" s="52"/>
      <c r="F70" s="35"/>
      <c r="G70" s="35"/>
      <c r="H70" s="35"/>
      <c r="I70" s="35"/>
      <c r="J70" s="35"/>
      <c r="K70" s="35">
        <f>E70-F70-G70-H70-I70-J70</f>
        <v>0</v>
      </c>
    </row>
    <row r="71" spans="1:11" ht="15.75" x14ac:dyDescent="0.25">
      <c r="A71" s="124"/>
      <c r="B71" s="115" t="s">
        <v>66</v>
      </c>
      <c r="C71" s="114" t="s">
        <v>2</v>
      </c>
      <c r="D71" s="113"/>
      <c r="E71" s="172"/>
      <c r="F71" s="149"/>
      <c r="G71" s="149"/>
      <c r="H71" s="149"/>
      <c r="I71" s="149"/>
      <c r="J71" s="149"/>
      <c r="K71" s="149"/>
    </row>
    <row r="72" spans="1:11" ht="15.75" x14ac:dyDescent="0.25">
      <c r="A72" s="124"/>
      <c r="B72" s="6"/>
      <c r="C72" s="59">
        <v>80588071</v>
      </c>
      <c r="D72" s="11" t="s">
        <v>67</v>
      </c>
      <c r="E72" s="9">
        <v>75000</v>
      </c>
      <c r="F72" s="35">
        <v>813.19</v>
      </c>
      <c r="G72" s="35">
        <v>976.58999999999992</v>
      </c>
      <c r="H72" s="35">
        <v>612.34999999999991</v>
      </c>
      <c r="I72" s="35">
        <v>622.16999999999996</v>
      </c>
      <c r="J72" s="35">
        <v>6064.78</v>
      </c>
      <c r="K72" s="35">
        <f t="shared" ref="K72:K77" si="15">E72-F72-G72-H72-I72-J72</f>
        <v>65910.92</v>
      </c>
    </row>
    <row r="73" spans="1:11" ht="15.75" x14ac:dyDescent="0.25">
      <c r="A73" s="124"/>
      <c r="B73" s="50"/>
      <c r="C73" s="59">
        <v>80588071</v>
      </c>
      <c r="D73" s="11" t="s">
        <v>68</v>
      </c>
      <c r="E73" s="9">
        <v>10000</v>
      </c>
      <c r="F73" s="35"/>
      <c r="G73" s="9"/>
      <c r="H73" s="9"/>
      <c r="I73" s="35">
        <v>1341.45</v>
      </c>
      <c r="J73" s="35"/>
      <c r="K73" s="35">
        <f t="shared" si="15"/>
        <v>8658.5499999999993</v>
      </c>
    </row>
    <row r="74" spans="1:11" ht="15.75" x14ac:dyDescent="0.25">
      <c r="A74" s="124"/>
      <c r="B74" s="50"/>
      <c r="C74" s="59">
        <v>80588071</v>
      </c>
      <c r="D74" s="11" t="s">
        <v>69</v>
      </c>
      <c r="E74" s="9">
        <v>1000</v>
      </c>
      <c r="F74" s="35"/>
      <c r="G74" s="9"/>
      <c r="H74" s="9"/>
      <c r="I74" s="9"/>
      <c r="J74" s="9"/>
      <c r="K74" s="35">
        <f t="shared" si="15"/>
        <v>1000</v>
      </c>
    </row>
    <row r="75" spans="1:11" ht="15.75" x14ac:dyDescent="0.25">
      <c r="A75" s="124"/>
      <c r="B75" s="50"/>
      <c r="C75" s="59">
        <v>80588071</v>
      </c>
      <c r="D75" s="11" t="s">
        <v>70</v>
      </c>
      <c r="E75" s="9">
        <v>20000</v>
      </c>
      <c r="F75" s="35"/>
      <c r="G75" s="9"/>
      <c r="H75" s="35">
        <v>7859</v>
      </c>
      <c r="I75" s="35"/>
      <c r="J75" s="35"/>
      <c r="K75" s="35">
        <f t="shared" si="15"/>
        <v>12141</v>
      </c>
    </row>
    <row r="76" spans="1:11" ht="15.75" x14ac:dyDescent="0.25">
      <c r="A76" s="124"/>
      <c r="B76" s="50"/>
      <c r="C76" s="59">
        <v>80588071</v>
      </c>
      <c r="D76" s="11" t="s">
        <v>71</v>
      </c>
      <c r="E76" s="9">
        <v>10000</v>
      </c>
      <c r="F76" s="35">
        <v>510</v>
      </c>
      <c r="G76" s="9"/>
      <c r="H76" s="9"/>
      <c r="I76" s="35">
        <v>510</v>
      </c>
      <c r="J76" s="35"/>
      <c r="K76" s="35">
        <f t="shared" si="15"/>
        <v>8980</v>
      </c>
    </row>
    <row r="77" spans="1:11" ht="15.75" x14ac:dyDescent="0.25">
      <c r="A77" s="124"/>
      <c r="B77" s="50"/>
      <c r="C77" s="59">
        <v>80588071</v>
      </c>
      <c r="D77" s="51" t="s">
        <v>72</v>
      </c>
      <c r="E77" s="9">
        <v>20000</v>
      </c>
      <c r="F77" s="35"/>
      <c r="G77" s="9"/>
      <c r="H77" s="35">
        <v>4992.5</v>
      </c>
      <c r="I77" s="35"/>
      <c r="J77" s="35">
        <v>990</v>
      </c>
      <c r="K77" s="35">
        <f t="shared" si="15"/>
        <v>14017.5</v>
      </c>
    </row>
    <row r="78" spans="1:11" ht="15.75" x14ac:dyDescent="0.25">
      <c r="A78" s="124"/>
      <c r="B78" s="96" t="s">
        <v>73</v>
      </c>
      <c r="C78" s="96"/>
      <c r="D78" s="106"/>
      <c r="E78" s="170">
        <f t="shared" ref="E78:K78" si="16">SUM(E72:E77)</f>
        <v>136000</v>
      </c>
      <c r="F78" s="170">
        <f t="shared" si="16"/>
        <v>1323.19</v>
      </c>
      <c r="G78" s="170">
        <f t="shared" si="16"/>
        <v>976.58999999999992</v>
      </c>
      <c r="H78" s="170">
        <f t="shared" si="16"/>
        <v>13463.85</v>
      </c>
      <c r="I78" s="170">
        <f t="shared" si="16"/>
        <v>2473.62</v>
      </c>
      <c r="J78" s="170">
        <f t="shared" si="16"/>
        <v>7054.78</v>
      </c>
      <c r="K78" s="170">
        <f t="shared" si="16"/>
        <v>110707.97</v>
      </c>
    </row>
    <row r="79" spans="1:11" ht="15.75" x14ac:dyDescent="0.25">
      <c r="A79" s="124"/>
      <c r="B79" s="50"/>
      <c r="C79" s="50"/>
      <c r="D79" s="53"/>
      <c r="E79" s="52"/>
      <c r="F79" s="35"/>
      <c r="G79" s="35"/>
      <c r="H79" s="35"/>
      <c r="I79" s="35"/>
      <c r="J79" s="35"/>
      <c r="K79" s="35">
        <f>E79-F79-G79-H79-I79-J79</f>
        <v>0</v>
      </c>
    </row>
    <row r="80" spans="1:11" ht="15.75" x14ac:dyDescent="0.25">
      <c r="A80" s="124"/>
      <c r="B80" s="115" t="s">
        <v>74</v>
      </c>
      <c r="C80" s="114" t="s">
        <v>2</v>
      </c>
      <c r="D80" s="113"/>
      <c r="E80" s="172"/>
      <c r="F80" s="149"/>
      <c r="G80" s="149"/>
      <c r="H80" s="149"/>
      <c r="I80" s="149"/>
      <c r="J80" s="149"/>
      <c r="K80" s="149"/>
    </row>
    <row r="81" spans="1:11" ht="15.75" x14ac:dyDescent="0.25">
      <c r="A81" s="124"/>
      <c r="B81" s="6"/>
      <c r="C81" s="59">
        <v>80588071</v>
      </c>
      <c r="D81" s="11" t="s">
        <v>75</v>
      </c>
      <c r="E81" s="9">
        <v>90000</v>
      </c>
      <c r="F81" s="35">
        <v>31405.57</v>
      </c>
      <c r="G81" s="35">
        <v>32405.57</v>
      </c>
      <c r="H81" s="35"/>
      <c r="I81" s="35">
        <v>31405.57</v>
      </c>
      <c r="J81" s="35"/>
      <c r="K81" s="35">
        <f t="shared" ref="K81:K82" si="17">E81-F81-G81-H81-I81-J81</f>
        <v>-5216.7099999999991</v>
      </c>
    </row>
    <row r="82" spans="1:11" ht="15.75" x14ac:dyDescent="0.25">
      <c r="A82" s="124"/>
      <c r="B82" s="50"/>
      <c r="C82" s="59">
        <v>80588071</v>
      </c>
      <c r="D82" s="11" t="s">
        <v>76</v>
      </c>
      <c r="E82" s="9">
        <v>70000</v>
      </c>
      <c r="F82" s="35">
        <v>278.68</v>
      </c>
      <c r="G82" s="35">
        <v>336.35999999999996</v>
      </c>
      <c r="H82" s="35">
        <v>278.67999999999995</v>
      </c>
      <c r="I82" s="35">
        <v>477.91999999999996</v>
      </c>
      <c r="J82" s="35">
        <v>14789.339999999998</v>
      </c>
      <c r="K82" s="35">
        <f t="shared" si="17"/>
        <v>53839.020000000019</v>
      </c>
    </row>
    <row r="83" spans="1:11" ht="15.75" x14ac:dyDescent="0.25">
      <c r="A83" s="124"/>
      <c r="B83" s="50"/>
      <c r="C83" s="59">
        <v>80588071</v>
      </c>
      <c r="D83" s="11" t="s">
        <v>77</v>
      </c>
      <c r="E83" s="9">
        <v>15000</v>
      </c>
      <c r="F83" s="35">
        <v>4692.79</v>
      </c>
      <c r="G83" s="35">
        <v>4692.79</v>
      </c>
      <c r="H83" s="35"/>
      <c r="I83" s="35">
        <v>4692.79</v>
      </c>
      <c r="J83" s="35">
        <v>4392.2700000000004</v>
      </c>
      <c r="K83" s="35">
        <f>E83-F83-G83-H83-I83-J83</f>
        <v>-3470.6400000000012</v>
      </c>
    </row>
    <row r="84" spans="1:11" ht="15.75" x14ac:dyDescent="0.25">
      <c r="A84" s="124"/>
      <c r="B84" s="96" t="s">
        <v>78</v>
      </c>
      <c r="C84" s="96"/>
      <c r="D84" s="106"/>
      <c r="E84" s="170">
        <f t="shared" ref="E84:K84" si="18">SUM(E81:E83)</f>
        <v>175000</v>
      </c>
      <c r="F84" s="170">
        <f t="shared" si="18"/>
        <v>36377.040000000001</v>
      </c>
      <c r="G84" s="170">
        <f t="shared" si="18"/>
        <v>37434.720000000001</v>
      </c>
      <c r="H84" s="170">
        <f t="shared" si="18"/>
        <v>278.67999999999995</v>
      </c>
      <c r="I84" s="170">
        <f t="shared" si="18"/>
        <v>36576.28</v>
      </c>
      <c r="J84" s="170">
        <f t="shared" si="18"/>
        <v>19181.61</v>
      </c>
      <c r="K84" s="170">
        <f t="shared" si="18"/>
        <v>45151.67000000002</v>
      </c>
    </row>
    <row r="85" spans="1:11" ht="15.75" x14ac:dyDescent="0.25">
      <c r="A85" s="124"/>
      <c r="B85" s="50"/>
      <c r="C85" s="50"/>
      <c r="D85" s="53"/>
      <c r="E85" s="52"/>
      <c r="F85" s="35"/>
      <c r="G85" s="35"/>
      <c r="H85" s="35"/>
      <c r="I85" s="35"/>
      <c r="J85" s="35"/>
      <c r="K85" s="35">
        <f>E85-F85-G85-H85-I85-J85</f>
        <v>0</v>
      </c>
    </row>
    <row r="86" spans="1:11" ht="15.75" x14ac:dyDescent="0.25">
      <c r="A86" s="124"/>
      <c r="B86" s="115" t="s">
        <v>79</v>
      </c>
      <c r="C86" s="114" t="s">
        <v>2</v>
      </c>
      <c r="D86" s="113"/>
      <c r="E86" s="172"/>
      <c r="F86" s="149"/>
      <c r="G86" s="149"/>
      <c r="H86" s="149"/>
      <c r="I86" s="149"/>
      <c r="J86" s="149"/>
      <c r="K86" s="149"/>
    </row>
    <row r="87" spans="1:11" ht="15.75" x14ac:dyDescent="0.25">
      <c r="A87" s="124"/>
      <c r="B87" s="6"/>
      <c r="C87" s="59">
        <v>80588071</v>
      </c>
      <c r="D87" s="51" t="s">
        <v>80</v>
      </c>
      <c r="E87" s="9">
        <v>0</v>
      </c>
      <c r="F87" s="35"/>
      <c r="G87" s="9"/>
      <c r="H87" s="9"/>
      <c r="I87" s="9"/>
      <c r="J87" s="9"/>
      <c r="K87" s="35">
        <f t="shared" ref="K87:K90" si="19">E87-F87-G87-H87-I87-J87</f>
        <v>0</v>
      </c>
    </row>
    <row r="88" spans="1:11" ht="15.75" x14ac:dyDescent="0.25">
      <c r="A88" s="124"/>
      <c r="B88" s="50"/>
      <c r="C88" s="59">
        <v>80588071</v>
      </c>
      <c r="D88" s="51" t="s">
        <v>81</v>
      </c>
      <c r="E88" s="9">
        <v>6000</v>
      </c>
      <c r="F88" s="35">
        <v>393.22</v>
      </c>
      <c r="G88" s="35">
        <v>393.43</v>
      </c>
      <c r="H88" s="35">
        <v>394.56</v>
      </c>
      <c r="I88" s="35">
        <v>1920</v>
      </c>
      <c r="J88" s="35">
        <v>790.72</v>
      </c>
      <c r="K88" s="35">
        <f t="shared" si="19"/>
        <v>2108.0699999999988</v>
      </c>
    </row>
    <row r="89" spans="1:11" ht="15.75" x14ac:dyDescent="0.25">
      <c r="A89" s="124"/>
      <c r="B89" s="50"/>
      <c r="C89" s="59">
        <v>80588071</v>
      </c>
      <c r="D89" s="51" t="s">
        <v>82</v>
      </c>
      <c r="E89" s="9">
        <v>2500</v>
      </c>
      <c r="F89" s="35">
        <v>200.98</v>
      </c>
      <c r="G89" s="35">
        <v>201.09</v>
      </c>
      <c r="H89" s="35">
        <v>201.67</v>
      </c>
      <c r="I89" s="35"/>
      <c r="J89" s="35">
        <v>404.14</v>
      </c>
      <c r="K89" s="35">
        <f t="shared" si="19"/>
        <v>1492.12</v>
      </c>
    </row>
    <row r="90" spans="1:11" ht="15.75" x14ac:dyDescent="0.25">
      <c r="A90" s="124"/>
      <c r="B90" s="50"/>
      <c r="C90" s="59">
        <v>80588071</v>
      </c>
      <c r="D90" s="51" t="s">
        <v>83</v>
      </c>
      <c r="E90" s="9">
        <v>0</v>
      </c>
      <c r="F90" s="35"/>
      <c r="G90" s="9"/>
      <c r="H90" s="9"/>
      <c r="I90" s="9"/>
      <c r="J90" s="9"/>
      <c r="K90" s="35">
        <f t="shared" si="19"/>
        <v>0</v>
      </c>
    </row>
    <row r="91" spans="1:11" ht="15.75" x14ac:dyDescent="0.25">
      <c r="A91" s="124"/>
      <c r="B91" s="96" t="s">
        <v>84</v>
      </c>
      <c r="C91" s="96"/>
      <c r="D91" s="106"/>
      <c r="E91" s="170">
        <f t="shared" ref="E91:K91" si="20">SUM(E87:E90)</f>
        <v>8500</v>
      </c>
      <c r="F91" s="170">
        <f t="shared" si="20"/>
        <v>594.20000000000005</v>
      </c>
      <c r="G91" s="170">
        <f t="shared" si="20"/>
        <v>594.52</v>
      </c>
      <c r="H91" s="170">
        <f t="shared" si="20"/>
        <v>596.23</v>
      </c>
      <c r="I91" s="170">
        <f t="shared" si="20"/>
        <v>1920</v>
      </c>
      <c r="J91" s="170">
        <f t="shared" si="20"/>
        <v>1194.8600000000001</v>
      </c>
      <c r="K91" s="170">
        <f t="shared" si="20"/>
        <v>3600.1899999999987</v>
      </c>
    </row>
    <row r="92" spans="1:11" ht="15.75" x14ac:dyDescent="0.25">
      <c r="A92" s="124"/>
      <c r="B92" s="50"/>
      <c r="C92" s="50"/>
      <c r="D92" s="50"/>
      <c r="E92" s="52"/>
      <c r="F92" s="35"/>
      <c r="G92" s="35"/>
      <c r="H92" s="35"/>
      <c r="I92" s="35"/>
      <c r="J92" s="35"/>
      <c r="K92" s="35">
        <f>E92-F92-G92-H92-I92-J92</f>
        <v>0</v>
      </c>
    </row>
    <row r="93" spans="1:11" ht="15.75" x14ac:dyDescent="0.25">
      <c r="A93" s="124"/>
      <c r="B93" s="115" t="s">
        <v>85</v>
      </c>
      <c r="C93" s="114" t="s">
        <v>2</v>
      </c>
      <c r="D93" s="113"/>
      <c r="E93" s="172"/>
      <c r="F93" s="149"/>
      <c r="G93" s="149"/>
      <c r="H93" s="149"/>
      <c r="I93" s="149"/>
      <c r="J93" s="149"/>
      <c r="K93" s="149"/>
    </row>
    <row r="94" spans="1:11" ht="15.75" x14ac:dyDescent="0.25">
      <c r="A94" s="124"/>
      <c r="B94" s="6"/>
      <c r="C94" s="59">
        <v>80588071</v>
      </c>
      <c r="D94" s="51" t="s">
        <v>86</v>
      </c>
      <c r="E94" s="9">
        <v>5000</v>
      </c>
      <c r="F94" s="35">
        <v>502.88</v>
      </c>
      <c r="G94" s="35">
        <v>503.02</v>
      </c>
      <c r="H94" s="35">
        <v>499.08</v>
      </c>
      <c r="I94" s="35"/>
      <c r="J94" s="35">
        <v>1004.05</v>
      </c>
      <c r="K94" s="35">
        <f t="shared" ref="K94:K98" si="21">E94-F94-G94-H94-I94-J94</f>
        <v>2490.9700000000003</v>
      </c>
    </row>
    <row r="95" spans="1:11" ht="15.75" x14ac:dyDescent="0.25">
      <c r="A95" s="124"/>
      <c r="B95" s="50"/>
      <c r="C95" s="59">
        <v>80588071</v>
      </c>
      <c r="D95" s="51" t="s">
        <v>87</v>
      </c>
      <c r="E95" s="9">
        <v>10000</v>
      </c>
      <c r="F95" s="35"/>
      <c r="G95" s="35">
        <v>1106.5</v>
      </c>
      <c r="H95" s="35">
        <v>1033.6299999999999</v>
      </c>
      <c r="I95" s="35">
        <v>911.8</v>
      </c>
      <c r="J95" s="35">
        <v>862.29000000000008</v>
      </c>
      <c r="K95" s="35">
        <f t="shared" si="21"/>
        <v>6085.78</v>
      </c>
    </row>
    <row r="96" spans="1:11" ht="15.75" x14ac:dyDescent="0.25">
      <c r="A96" s="124"/>
      <c r="B96" s="50"/>
      <c r="C96" s="59">
        <v>80588071</v>
      </c>
      <c r="D96" s="51" t="s">
        <v>88</v>
      </c>
      <c r="E96" s="9">
        <v>12000</v>
      </c>
      <c r="F96" s="35"/>
      <c r="G96" s="9"/>
      <c r="H96" s="35">
        <v>5286.06</v>
      </c>
      <c r="I96" s="35"/>
      <c r="J96" s="35"/>
      <c r="K96" s="35">
        <f t="shared" si="21"/>
        <v>6713.94</v>
      </c>
    </row>
    <row r="97" spans="1:11" ht="15.75" x14ac:dyDescent="0.25">
      <c r="A97" s="124"/>
      <c r="B97" s="50"/>
      <c r="C97" s="59">
        <v>80588071</v>
      </c>
      <c r="D97" s="51" t="s">
        <v>89</v>
      </c>
      <c r="E97" s="9">
        <v>40000</v>
      </c>
      <c r="F97" s="35"/>
      <c r="G97" s="35">
        <v>3390.8900000000003</v>
      </c>
      <c r="H97" s="35">
        <v>3799.26</v>
      </c>
      <c r="I97" s="35">
        <v>3335.0699999999997</v>
      </c>
      <c r="J97" s="35">
        <v>3126.62</v>
      </c>
      <c r="K97" s="35">
        <f t="shared" si="21"/>
        <v>26348.16</v>
      </c>
    </row>
    <row r="98" spans="1:11" ht="15.75" x14ac:dyDescent="0.25">
      <c r="A98" s="124"/>
      <c r="B98" s="50"/>
      <c r="C98" s="59">
        <v>80588071</v>
      </c>
      <c r="D98" s="51" t="s">
        <v>90</v>
      </c>
      <c r="E98" s="9">
        <v>20000</v>
      </c>
      <c r="F98" s="35"/>
      <c r="G98" s="9"/>
      <c r="H98" s="9"/>
      <c r="I98" s="35">
        <v>2950.12</v>
      </c>
      <c r="J98" s="35"/>
      <c r="K98" s="35">
        <f t="shared" si="21"/>
        <v>17049.88</v>
      </c>
    </row>
    <row r="99" spans="1:11" ht="15.75" x14ac:dyDescent="0.25">
      <c r="A99" s="124"/>
      <c r="B99" s="96" t="s">
        <v>91</v>
      </c>
      <c r="C99" s="96"/>
      <c r="D99" s="106"/>
      <c r="E99" s="170">
        <f t="shared" ref="E99:K99" si="22">SUM(E94:E98)</f>
        <v>87000</v>
      </c>
      <c r="F99" s="170">
        <f t="shared" si="22"/>
        <v>502.88</v>
      </c>
      <c r="G99" s="170">
        <f t="shared" si="22"/>
        <v>5000.41</v>
      </c>
      <c r="H99" s="170">
        <f t="shared" si="22"/>
        <v>10618.03</v>
      </c>
      <c r="I99" s="170">
        <f t="shared" si="22"/>
        <v>7196.99</v>
      </c>
      <c r="J99" s="170">
        <f t="shared" si="22"/>
        <v>4992.96</v>
      </c>
      <c r="K99" s="170">
        <f t="shared" si="22"/>
        <v>58688.729999999996</v>
      </c>
    </row>
    <row r="100" spans="1:11" ht="15.75" x14ac:dyDescent="0.25">
      <c r="A100" s="124"/>
      <c r="B100" s="50"/>
      <c r="C100" s="50"/>
      <c r="D100" s="53"/>
      <c r="E100" s="52"/>
      <c r="F100" s="35"/>
      <c r="G100" s="35"/>
      <c r="H100" s="35"/>
      <c r="I100" s="35"/>
      <c r="J100" s="35"/>
      <c r="K100" s="35">
        <f>E100-F100-G100-H100-I100-J100</f>
        <v>0</v>
      </c>
    </row>
    <row r="101" spans="1:11" ht="15.75" x14ac:dyDescent="0.25">
      <c r="A101" s="124"/>
      <c r="B101" s="115" t="s">
        <v>92</v>
      </c>
      <c r="C101" s="114" t="s">
        <v>2</v>
      </c>
      <c r="D101" s="113"/>
      <c r="E101" s="172"/>
      <c r="F101" s="149"/>
      <c r="G101" s="149"/>
      <c r="H101" s="149"/>
      <c r="I101" s="149"/>
      <c r="J101" s="149"/>
      <c r="K101" s="149"/>
    </row>
    <row r="102" spans="1:11" ht="15.75" x14ac:dyDescent="0.25">
      <c r="A102" s="124"/>
      <c r="B102" s="50"/>
      <c r="C102" s="59">
        <v>80588071</v>
      </c>
      <c r="D102" s="11" t="s">
        <v>93</v>
      </c>
      <c r="E102" s="9">
        <v>5000</v>
      </c>
      <c r="F102" s="35"/>
      <c r="G102" s="9"/>
      <c r="H102" s="9"/>
      <c r="I102" s="35">
        <v>98.1</v>
      </c>
      <c r="J102" s="35"/>
      <c r="K102" s="35">
        <f t="shared" ref="K102:K104" si="23">E102-F102-G102-H102-I102-J102</f>
        <v>4901.8999999999996</v>
      </c>
    </row>
    <row r="103" spans="1:11" ht="15.75" x14ac:dyDescent="0.25">
      <c r="A103" s="124"/>
      <c r="B103" s="50"/>
      <c r="C103" s="59">
        <v>80588071</v>
      </c>
      <c r="D103" s="11" t="s">
        <v>94</v>
      </c>
      <c r="E103" s="9">
        <v>5000</v>
      </c>
      <c r="F103" s="35"/>
      <c r="G103" s="9"/>
      <c r="H103" s="9"/>
      <c r="I103" s="9"/>
      <c r="J103" s="9"/>
      <c r="K103" s="35">
        <f t="shared" si="23"/>
        <v>5000</v>
      </c>
    </row>
    <row r="104" spans="1:11" ht="15.75" x14ac:dyDescent="0.25">
      <c r="A104" s="124"/>
      <c r="B104" s="50"/>
      <c r="C104" s="59">
        <v>80588071</v>
      </c>
      <c r="D104" s="11" t="s">
        <v>95</v>
      </c>
      <c r="E104" s="9">
        <v>5000</v>
      </c>
      <c r="F104" s="35"/>
      <c r="G104" s="9"/>
      <c r="H104" s="9"/>
      <c r="I104" s="35">
        <v>560</v>
      </c>
      <c r="J104" s="35"/>
      <c r="K104" s="35">
        <f t="shared" si="23"/>
        <v>4440</v>
      </c>
    </row>
    <row r="105" spans="1:11" ht="15.75" x14ac:dyDescent="0.25">
      <c r="A105" s="124"/>
      <c r="B105" s="96" t="s">
        <v>96</v>
      </c>
      <c r="C105" s="96"/>
      <c r="D105" s="106"/>
      <c r="E105" s="170">
        <f>SUM(E102:E104)</f>
        <v>15000</v>
      </c>
      <c r="F105" s="170">
        <f>SUM(F102:F104)</f>
        <v>0</v>
      </c>
      <c r="G105" s="170">
        <f>SUM(G102:G104)</f>
        <v>0</v>
      </c>
      <c r="H105" s="170">
        <f>SUM(H102:H104)</f>
        <v>0</v>
      </c>
      <c r="I105" s="170">
        <f>SUM(I102:I104)</f>
        <v>658.1</v>
      </c>
      <c r="J105" s="170"/>
      <c r="K105" s="170">
        <f>SUM(K102:K104)</f>
        <v>14341.9</v>
      </c>
    </row>
    <row r="106" spans="1:11" ht="15.75" x14ac:dyDescent="0.25">
      <c r="A106" s="124"/>
      <c r="B106" s="11"/>
      <c r="C106" s="11"/>
      <c r="D106" s="6"/>
      <c r="E106" s="12"/>
      <c r="F106" s="35"/>
      <c r="G106" s="35"/>
      <c r="H106" s="35"/>
      <c r="I106" s="35"/>
      <c r="J106" s="35"/>
      <c r="K106" s="35">
        <f>E106-F106-G106-H106-I106-J106</f>
        <v>0</v>
      </c>
    </row>
    <row r="107" spans="1:11" ht="15.75" x14ac:dyDescent="0.25">
      <c r="A107" s="124"/>
      <c r="B107" s="116" t="s">
        <v>97</v>
      </c>
      <c r="C107" s="114" t="s">
        <v>2</v>
      </c>
      <c r="D107" s="113"/>
      <c r="E107" s="172"/>
      <c r="F107" s="149"/>
      <c r="G107" s="149"/>
      <c r="H107" s="149"/>
      <c r="I107" s="149"/>
      <c r="J107" s="149"/>
      <c r="K107" s="149"/>
    </row>
    <row r="108" spans="1:11" ht="15.75" x14ac:dyDescent="0.25">
      <c r="A108" s="124"/>
      <c r="B108" s="51"/>
      <c r="C108" s="59">
        <v>80588071</v>
      </c>
      <c r="D108" s="51" t="s">
        <v>98</v>
      </c>
      <c r="E108" s="9">
        <v>5000</v>
      </c>
      <c r="F108" s="35"/>
      <c r="G108" s="9"/>
      <c r="H108" s="9"/>
      <c r="I108" s="9"/>
      <c r="J108" s="9"/>
      <c r="K108" s="35">
        <f t="shared" ref="K108:K119" si="24">E108-F108-G108-H108-I108-J108</f>
        <v>5000</v>
      </c>
    </row>
    <row r="109" spans="1:11" ht="15.75" x14ac:dyDescent="0.25">
      <c r="A109" s="124"/>
      <c r="B109" s="51"/>
      <c r="C109" s="59">
        <v>80588071</v>
      </c>
      <c r="D109" s="51" t="s">
        <v>99</v>
      </c>
      <c r="E109" s="9">
        <v>5000</v>
      </c>
      <c r="F109" s="35"/>
      <c r="G109" s="9"/>
      <c r="H109" s="9"/>
      <c r="I109" s="35">
        <v>690.68</v>
      </c>
      <c r="J109" s="35"/>
      <c r="K109" s="35">
        <f t="shared" si="24"/>
        <v>4309.32</v>
      </c>
    </row>
    <row r="110" spans="1:11" ht="15.75" x14ac:dyDescent="0.25">
      <c r="A110" s="124"/>
      <c r="B110" s="11"/>
      <c r="C110" s="59">
        <v>80588071</v>
      </c>
      <c r="D110" s="51" t="s">
        <v>100</v>
      </c>
      <c r="E110" s="9">
        <v>20000</v>
      </c>
      <c r="F110" s="35">
        <v>5707.5</v>
      </c>
      <c r="G110" s="9"/>
      <c r="H110" s="35">
        <v>4100</v>
      </c>
      <c r="I110" s="35">
        <v>1900</v>
      </c>
      <c r="J110" s="35">
        <v>2006.25</v>
      </c>
      <c r="K110" s="35">
        <f t="shared" si="24"/>
        <v>6286.25</v>
      </c>
    </row>
    <row r="111" spans="1:11" ht="15.75" x14ac:dyDescent="0.25">
      <c r="A111" s="124"/>
      <c r="B111" s="51"/>
      <c r="C111" s="59">
        <v>80588071</v>
      </c>
      <c r="D111" s="51" t="s">
        <v>101</v>
      </c>
      <c r="E111" s="9">
        <v>10000</v>
      </c>
      <c r="F111" s="35">
        <v>12.58</v>
      </c>
      <c r="G111" s="9"/>
      <c r="H111" s="35">
        <v>237.89</v>
      </c>
      <c r="I111" s="35">
        <v>676.57</v>
      </c>
      <c r="J111" s="35"/>
      <c r="K111" s="35">
        <f t="shared" si="24"/>
        <v>9072.9600000000009</v>
      </c>
    </row>
    <row r="112" spans="1:11" ht="15.75" x14ac:dyDescent="0.25">
      <c r="A112" s="124"/>
      <c r="B112" s="51"/>
      <c r="C112" s="59">
        <v>80588071</v>
      </c>
      <c r="D112" s="51" t="s">
        <v>102</v>
      </c>
      <c r="E112" s="9">
        <v>3000</v>
      </c>
      <c r="F112" s="35"/>
      <c r="G112" s="9"/>
      <c r="H112" s="9"/>
      <c r="I112" s="35">
        <v>1238.9199999999998</v>
      </c>
      <c r="J112" s="35"/>
      <c r="K112" s="35">
        <f t="shared" si="24"/>
        <v>1761.0800000000002</v>
      </c>
    </row>
    <row r="113" spans="1:12" ht="15.75" x14ac:dyDescent="0.25">
      <c r="A113" s="124"/>
      <c r="B113" s="51"/>
      <c r="C113" s="59">
        <v>80588071</v>
      </c>
      <c r="D113" s="51" t="s">
        <v>103</v>
      </c>
      <c r="E113" s="9">
        <v>32000</v>
      </c>
      <c r="F113" s="35"/>
      <c r="G113" s="35">
        <v>3069.96</v>
      </c>
      <c r="H113" s="35">
        <v>3069.96</v>
      </c>
      <c r="I113" s="35">
        <v>6139.92</v>
      </c>
      <c r="J113" s="35"/>
      <c r="K113" s="35">
        <f t="shared" si="24"/>
        <v>19720.160000000003</v>
      </c>
    </row>
    <row r="114" spans="1:12" ht="15.75" x14ac:dyDescent="0.25">
      <c r="A114" s="124"/>
      <c r="B114" s="51"/>
      <c r="C114" s="59">
        <v>80588071</v>
      </c>
      <c r="D114" s="51" t="s">
        <v>104</v>
      </c>
      <c r="E114" s="9">
        <v>2500</v>
      </c>
      <c r="F114" s="35"/>
      <c r="G114" s="35"/>
      <c r="H114" s="35"/>
      <c r="I114" s="35"/>
      <c r="J114" s="35"/>
      <c r="K114" s="35">
        <f t="shared" si="24"/>
        <v>2500</v>
      </c>
    </row>
    <row r="115" spans="1:12" ht="15.75" x14ac:dyDescent="0.25">
      <c r="A115" s="124"/>
      <c r="B115" s="51"/>
      <c r="C115" s="59">
        <v>80588071</v>
      </c>
      <c r="D115" s="51" t="s">
        <v>105</v>
      </c>
      <c r="E115" s="9">
        <v>2500</v>
      </c>
      <c r="F115" s="35"/>
      <c r="G115" s="35">
        <v>495</v>
      </c>
      <c r="H115" s="35"/>
      <c r="I115" s="35"/>
      <c r="J115" s="35"/>
      <c r="K115" s="35">
        <f t="shared" si="24"/>
        <v>2005</v>
      </c>
    </row>
    <row r="116" spans="1:12" ht="15.75" x14ac:dyDescent="0.25">
      <c r="A116" s="124"/>
      <c r="B116" s="51"/>
      <c r="C116" s="59">
        <v>80588071</v>
      </c>
      <c r="D116" s="51" t="s">
        <v>106</v>
      </c>
      <c r="E116" s="9">
        <v>2500</v>
      </c>
      <c r="F116" s="35"/>
      <c r="G116" s="35"/>
      <c r="H116" s="35"/>
      <c r="I116" s="35"/>
      <c r="J116" s="35"/>
      <c r="K116" s="35">
        <f t="shared" si="24"/>
        <v>2500</v>
      </c>
    </row>
    <row r="117" spans="1:12" ht="15.75" x14ac:dyDescent="0.25">
      <c r="A117" s="124"/>
      <c r="B117" s="51"/>
      <c r="C117" s="59">
        <v>80588071</v>
      </c>
      <c r="D117" s="51" t="s">
        <v>107</v>
      </c>
      <c r="E117" s="9">
        <v>2500</v>
      </c>
      <c r="F117" s="35"/>
      <c r="G117" s="35"/>
      <c r="H117" s="35"/>
      <c r="I117" s="35"/>
      <c r="J117" s="35"/>
      <c r="K117" s="35">
        <f t="shared" si="24"/>
        <v>2500</v>
      </c>
    </row>
    <row r="118" spans="1:12" ht="15.75" x14ac:dyDescent="0.25">
      <c r="A118" s="124"/>
      <c r="B118" s="51"/>
      <c r="C118" s="59">
        <v>80588071</v>
      </c>
      <c r="D118" s="51" t="s">
        <v>108</v>
      </c>
      <c r="E118" s="9">
        <v>2500</v>
      </c>
      <c r="F118" s="35"/>
      <c r="G118" s="35"/>
      <c r="H118" s="35"/>
      <c r="I118" s="35"/>
      <c r="J118" s="35"/>
      <c r="K118" s="35">
        <f t="shared" si="24"/>
        <v>2500</v>
      </c>
    </row>
    <row r="119" spans="1:12" ht="15.75" x14ac:dyDescent="0.25">
      <c r="A119" s="124"/>
      <c r="B119" s="51"/>
      <c r="C119" s="59">
        <v>80588071</v>
      </c>
      <c r="D119" s="51" t="s">
        <v>109</v>
      </c>
      <c r="E119" s="9">
        <v>2500</v>
      </c>
      <c r="F119" s="35"/>
      <c r="G119" s="35"/>
      <c r="H119" s="35"/>
      <c r="I119" s="35"/>
      <c r="J119" s="35"/>
      <c r="K119" s="35">
        <f t="shared" si="24"/>
        <v>2500</v>
      </c>
    </row>
    <row r="120" spans="1:12" ht="15.75" x14ac:dyDescent="0.25">
      <c r="A120" s="124"/>
      <c r="B120" s="96" t="s">
        <v>110</v>
      </c>
      <c r="C120" s="96"/>
      <c r="D120" s="105"/>
      <c r="E120" s="170">
        <f t="shared" ref="E120:K120" si="25">SUM(E108:E119)</f>
        <v>90000</v>
      </c>
      <c r="F120" s="170">
        <f t="shared" si="25"/>
        <v>5720.08</v>
      </c>
      <c r="G120" s="170">
        <f t="shared" si="25"/>
        <v>3564.96</v>
      </c>
      <c r="H120" s="170">
        <f t="shared" si="25"/>
        <v>7407.85</v>
      </c>
      <c r="I120" s="170">
        <f t="shared" si="25"/>
        <v>10646.09</v>
      </c>
      <c r="J120" s="170">
        <f t="shared" si="25"/>
        <v>2006.25</v>
      </c>
      <c r="K120" s="170">
        <f t="shared" si="25"/>
        <v>60654.770000000004</v>
      </c>
    </row>
    <row r="121" spans="1:12" ht="15.75" x14ac:dyDescent="0.25">
      <c r="A121" s="124"/>
      <c r="B121" s="50"/>
      <c r="C121" s="50"/>
      <c r="D121" s="6"/>
      <c r="E121" s="52"/>
      <c r="F121" s="35"/>
      <c r="G121" s="35"/>
      <c r="H121" s="35"/>
      <c r="I121" s="35"/>
      <c r="J121" s="35"/>
      <c r="K121" s="35">
        <f>E121-F121-G121-H121-I121-J121</f>
        <v>0</v>
      </c>
    </row>
    <row r="122" spans="1:12" ht="15.75" x14ac:dyDescent="0.25">
      <c r="A122" s="125" t="s">
        <v>111</v>
      </c>
      <c r="B122" s="115"/>
      <c r="C122" s="114" t="s">
        <v>2</v>
      </c>
      <c r="D122" s="113"/>
      <c r="E122" s="172"/>
      <c r="F122" s="149"/>
      <c r="G122" s="149"/>
      <c r="H122" s="149"/>
      <c r="I122" s="149"/>
      <c r="J122" s="149"/>
      <c r="K122" s="149"/>
    </row>
    <row r="123" spans="1:12" ht="15.75" x14ac:dyDescent="0.25">
      <c r="A123" s="124"/>
      <c r="B123" s="54" t="s">
        <v>112</v>
      </c>
      <c r="C123" s="59">
        <v>80588071</v>
      </c>
      <c r="D123" s="11" t="s">
        <v>100</v>
      </c>
      <c r="E123" s="9">
        <v>0</v>
      </c>
      <c r="F123" s="35">
        <v>0</v>
      </c>
      <c r="G123" s="35"/>
      <c r="H123" s="35"/>
      <c r="I123" s="35"/>
      <c r="J123" s="35"/>
      <c r="K123" s="35">
        <f t="shared" ref="K123:K125" si="26">E123-F123-G123-H123-I123-J123</f>
        <v>0</v>
      </c>
    </row>
    <row r="124" spans="1:12" ht="15.75" x14ac:dyDescent="0.25">
      <c r="A124" s="125"/>
      <c r="B124" s="50" t="s">
        <v>113</v>
      </c>
      <c r="C124" s="59">
        <v>80588071</v>
      </c>
      <c r="D124" s="51" t="s">
        <v>100</v>
      </c>
      <c r="E124" s="9">
        <v>0</v>
      </c>
      <c r="F124" s="35">
        <v>0</v>
      </c>
      <c r="G124" s="35"/>
      <c r="H124" s="35"/>
      <c r="I124" s="35"/>
      <c r="J124" s="35"/>
      <c r="K124" s="35">
        <f t="shared" si="26"/>
        <v>0</v>
      </c>
    </row>
    <row r="125" spans="1:12" ht="15.75" x14ac:dyDescent="0.25">
      <c r="A125" s="125"/>
      <c r="B125" s="50"/>
      <c r="C125" s="59">
        <v>80588071</v>
      </c>
      <c r="D125" s="51" t="s">
        <v>114</v>
      </c>
      <c r="E125" s="9">
        <v>40000</v>
      </c>
      <c r="F125" s="35"/>
      <c r="G125" s="35"/>
      <c r="H125" s="35"/>
      <c r="I125" s="35"/>
      <c r="J125" s="35"/>
      <c r="K125" s="35">
        <f t="shared" si="26"/>
        <v>40000</v>
      </c>
    </row>
    <row r="126" spans="1:12" ht="15.75" x14ac:dyDescent="0.25">
      <c r="A126" s="125" t="s">
        <v>115</v>
      </c>
      <c r="B126" s="106"/>
      <c r="C126" s="106"/>
      <c r="D126" s="107"/>
      <c r="E126" s="170">
        <f>SUM(E123:E125)</f>
        <v>40000</v>
      </c>
      <c r="F126" s="170">
        <f>SUM(F123:F125)</f>
        <v>0</v>
      </c>
      <c r="G126" s="170">
        <f>SUM(G123:G125)</f>
        <v>0</v>
      </c>
      <c r="H126" s="170">
        <f>SUM(H123:H125)</f>
        <v>0</v>
      </c>
      <c r="I126" s="170"/>
      <c r="J126" s="170"/>
      <c r="K126" s="170">
        <f>SUM(K123:K125)</f>
        <v>40000</v>
      </c>
    </row>
    <row r="127" spans="1:12" ht="15.75" x14ac:dyDescent="0.25">
      <c r="A127" s="125" t="s">
        <v>116</v>
      </c>
      <c r="B127" s="96"/>
      <c r="C127" s="96"/>
      <c r="D127" s="96"/>
      <c r="E127" s="97">
        <f>E53+E64+E69+E78+E84+E91+E99+E105+E120+E126</f>
        <v>1000375</v>
      </c>
      <c r="F127" s="97">
        <f>F53+F64+F69+F78+F84+F91+F99+F105+F120+F126</f>
        <v>67740.049999999988</v>
      </c>
      <c r="G127" s="97">
        <f t="shared" ref="G127:J127" si="27">G53+G64+G69+G78+G84+G91+G99+G105+G120+G126</f>
        <v>87974.23000000001</v>
      </c>
      <c r="H127" s="97">
        <f t="shared" si="27"/>
        <v>76136.280000000013</v>
      </c>
      <c r="I127" s="97">
        <f t="shared" si="27"/>
        <v>59471.08</v>
      </c>
      <c r="J127" s="97">
        <f t="shared" si="27"/>
        <v>110082.40000000001</v>
      </c>
      <c r="K127" s="97">
        <f>K53+K64+K69+K78+K84+K91+K99+K105+K120+K126</f>
        <v>598970.96</v>
      </c>
      <c r="L127" s="95"/>
    </row>
    <row r="128" spans="1:12" x14ac:dyDescent="0.25">
      <c r="L128" s="95"/>
    </row>
    <row r="131" spans="9:9" x14ac:dyDescent="0.25">
      <c r="I131" s="234"/>
    </row>
  </sheetData>
  <autoFilter ref="B8:K12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C8" sqref="C8"/>
    </sheetView>
  </sheetViews>
  <sheetFormatPr defaultRowHeight="15" x14ac:dyDescent="0.25"/>
  <cols>
    <col min="1" max="1" width="22" style="193" bestFit="1" customWidth="1"/>
    <col min="2" max="2" width="32.7109375" bestFit="1" customWidth="1"/>
    <col min="3" max="3" width="25.28515625" style="4" bestFit="1" customWidth="1"/>
    <col min="4" max="4" width="42.5703125" bestFit="1" customWidth="1"/>
    <col min="5" max="5" width="21.5703125" bestFit="1" customWidth="1"/>
    <col min="6" max="6" width="19" style="57" bestFit="1" customWidth="1"/>
    <col min="7" max="10" width="19" style="57" customWidth="1"/>
    <col min="11" max="11" width="23.42578125" bestFit="1" customWidth="1"/>
  </cols>
  <sheetData>
    <row r="1" spans="1:12" s="83" customFormat="1" ht="21" x14ac:dyDescent="0.35">
      <c r="A1" s="207" t="s">
        <v>150</v>
      </c>
      <c r="E1" s="91"/>
      <c r="F1" s="91"/>
      <c r="G1" s="91"/>
      <c r="H1" s="91"/>
      <c r="I1" s="91"/>
      <c r="J1" s="91"/>
      <c r="K1" s="91"/>
      <c r="L1" s="91"/>
    </row>
    <row r="2" spans="1:12" s="83" customFormat="1" ht="18.75" x14ac:dyDescent="0.3">
      <c r="A2" s="206" t="s">
        <v>154</v>
      </c>
      <c r="E2" s="91"/>
      <c r="F2" s="91"/>
      <c r="G2" s="91"/>
      <c r="H2" s="91"/>
      <c r="I2" s="91"/>
      <c r="J2" s="91"/>
      <c r="K2" s="91"/>
      <c r="L2" s="91"/>
    </row>
    <row r="3" spans="1:12" s="83" customFormat="1" ht="18.75" x14ac:dyDescent="0.3">
      <c r="A3" s="210" t="s">
        <v>164</v>
      </c>
      <c r="B3" s="208"/>
      <c r="C3" s="208"/>
      <c r="D3" s="208"/>
      <c r="E3" s="209"/>
      <c r="F3" s="209"/>
      <c r="G3" s="209"/>
      <c r="H3" s="209"/>
      <c r="I3" s="209"/>
      <c r="J3" s="209"/>
      <c r="K3" s="209"/>
      <c r="L3" s="94"/>
    </row>
    <row r="4" spans="1:12" s="83" customFormat="1" x14ac:dyDescent="0.25">
      <c r="A4" s="193"/>
      <c r="C4" s="84"/>
      <c r="F4" s="91"/>
      <c r="G4" s="91"/>
      <c r="H4" s="91"/>
      <c r="I4" s="91"/>
      <c r="J4" s="91"/>
    </row>
    <row r="5" spans="1:12" s="83" customFormat="1" x14ac:dyDescent="0.25">
      <c r="A5" s="193"/>
      <c r="C5" s="84"/>
      <c r="F5" s="91"/>
      <c r="G5" s="91"/>
      <c r="H5" s="91"/>
      <c r="I5" s="91"/>
      <c r="J5" s="91"/>
    </row>
    <row r="6" spans="1:12" s="83" customFormat="1" x14ac:dyDescent="0.25">
      <c r="A6" s="193"/>
      <c r="C6" s="84"/>
      <c r="F6" s="91"/>
      <c r="G6" s="91"/>
      <c r="H6" s="91"/>
      <c r="I6" s="91"/>
      <c r="J6" s="91"/>
    </row>
    <row r="7" spans="1:12" s="83" customFormat="1" ht="15.75" x14ac:dyDescent="0.25">
      <c r="A7" s="120" t="s">
        <v>0</v>
      </c>
      <c r="B7" s="86"/>
      <c r="C7" s="129"/>
      <c r="D7" s="87"/>
      <c r="E7" s="88"/>
      <c r="F7" s="89"/>
      <c r="G7" s="89"/>
      <c r="H7" s="89"/>
      <c r="I7" s="89"/>
      <c r="J7" s="89"/>
      <c r="K7" s="89"/>
    </row>
    <row r="8" spans="1:12" x14ac:dyDescent="0.25">
      <c r="B8" s="58"/>
      <c r="C8" s="77" t="s">
        <v>42</v>
      </c>
      <c r="D8" s="36" t="s">
        <v>117</v>
      </c>
      <c r="E8" s="92" t="s">
        <v>159</v>
      </c>
      <c r="F8" s="78" t="s">
        <v>157</v>
      </c>
      <c r="G8" s="78" t="s">
        <v>158</v>
      </c>
      <c r="H8" s="213" t="s">
        <v>161</v>
      </c>
      <c r="I8" s="213" t="s">
        <v>162</v>
      </c>
      <c r="J8" s="213" t="s">
        <v>163</v>
      </c>
      <c r="K8" s="78" t="s">
        <v>160</v>
      </c>
    </row>
    <row r="9" spans="1:12" ht="15.75" x14ac:dyDescent="0.25">
      <c r="B9" s="8" t="s">
        <v>118</v>
      </c>
      <c r="C9" s="22" t="s">
        <v>119</v>
      </c>
      <c r="D9" s="11" t="s">
        <v>120</v>
      </c>
      <c r="E9" s="56">
        <v>-1000</v>
      </c>
      <c r="F9" s="56"/>
      <c r="G9" s="56"/>
      <c r="H9" s="56">
        <v>-549.85</v>
      </c>
      <c r="I9" s="56"/>
      <c r="J9" s="56"/>
      <c r="K9" s="56">
        <f t="shared" ref="K9:K16" si="0">E9-F9-G9-H9-I9-J9</f>
        <v>-450.15</v>
      </c>
    </row>
    <row r="10" spans="1:12" ht="15.75" x14ac:dyDescent="0.25">
      <c r="B10" s="8" t="s">
        <v>121</v>
      </c>
      <c r="C10" s="23" t="s">
        <v>119</v>
      </c>
      <c r="D10" s="11" t="s">
        <v>122</v>
      </c>
      <c r="E10" s="35">
        <v>0</v>
      </c>
      <c r="F10" s="35"/>
      <c r="G10" s="35"/>
      <c r="H10" s="35"/>
      <c r="I10" s="35"/>
      <c r="J10" s="35"/>
      <c r="K10" s="35">
        <f t="shared" si="0"/>
        <v>0</v>
      </c>
    </row>
    <row r="11" spans="1:12" ht="15.75" x14ac:dyDescent="0.25">
      <c r="B11" s="8" t="s">
        <v>123</v>
      </c>
      <c r="C11" s="23" t="s">
        <v>119</v>
      </c>
      <c r="D11" s="11" t="s">
        <v>124</v>
      </c>
      <c r="E11" s="35">
        <v>0</v>
      </c>
      <c r="F11" s="35"/>
      <c r="G11" s="35"/>
      <c r="H11" s="35"/>
      <c r="I11" s="35"/>
      <c r="J11" s="35"/>
      <c r="K11" s="35">
        <f t="shared" si="0"/>
        <v>0</v>
      </c>
    </row>
    <row r="12" spans="1:12" ht="15.75" x14ac:dyDescent="0.25">
      <c r="B12" s="2" t="s">
        <v>125</v>
      </c>
      <c r="C12" s="24" t="s">
        <v>119</v>
      </c>
      <c r="D12" s="1" t="s">
        <v>126</v>
      </c>
      <c r="E12" s="35">
        <v>-20000</v>
      </c>
      <c r="F12" s="35"/>
      <c r="G12" s="35"/>
      <c r="H12" s="35"/>
      <c r="I12" s="35"/>
      <c r="J12" s="35">
        <v>-4000</v>
      </c>
      <c r="K12" s="35">
        <f t="shared" si="0"/>
        <v>-16000</v>
      </c>
    </row>
    <row r="13" spans="1:12" ht="15.75" x14ac:dyDescent="0.25">
      <c r="B13" s="2" t="s">
        <v>127</v>
      </c>
      <c r="C13" s="24">
        <v>80598082</v>
      </c>
      <c r="D13" s="1" t="s">
        <v>126</v>
      </c>
      <c r="E13" s="35">
        <v>0</v>
      </c>
      <c r="F13" s="35"/>
      <c r="G13" s="35"/>
      <c r="H13" s="35"/>
      <c r="I13" s="35"/>
      <c r="J13" s="35"/>
      <c r="K13" s="35">
        <f t="shared" si="0"/>
        <v>0</v>
      </c>
    </row>
    <row r="14" spans="1:12" ht="15.75" x14ac:dyDescent="0.25">
      <c r="B14" s="8" t="s">
        <v>128</v>
      </c>
      <c r="C14" s="23">
        <v>80598083</v>
      </c>
      <c r="D14" s="11" t="s">
        <v>126</v>
      </c>
      <c r="E14" s="35">
        <v>-125000</v>
      </c>
      <c r="F14" s="35"/>
      <c r="G14" s="35"/>
      <c r="H14" s="35"/>
      <c r="I14" s="35"/>
      <c r="J14" s="35"/>
      <c r="K14" s="35">
        <f t="shared" si="0"/>
        <v>-125000</v>
      </c>
    </row>
    <row r="15" spans="1:12" ht="15.75" x14ac:dyDescent="0.25">
      <c r="B15" s="2" t="s">
        <v>129</v>
      </c>
      <c r="C15" s="24">
        <v>80598084</v>
      </c>
      <c r="D15" s="1" t="s">
        <v>130</v>
      </c>
      <c r="E15" s="35">
        <v>0</v>
      </c>
      <c r="F15" s="35"/>
      <c r="G15" s="35"/>
      <c r="H15" s="35">
        <v>-5895</v>
      </c>
      <c r="I15" s="35"/>
      <c r="J15" s="35"/>
      <c r="K15" s="35">
        <f t="shared" si="0"/>
        <v>5895</v>
      </c>
    </row>
    <row r="16" spans="1:12" ht="15.75" x14ac:dyDescent="0.25">
      <c r="B16" s="2" t="s">
        <v>131</v>
      </c>
      <c r="C16" s="24">
        <v>80598085</v>
      </c>
      <c r="D16" s="1" t="s">
        <v>126</v>
      </c>
      <c r="E16" s="35">
        <v>-15000</v>
      </c>
      <c r="F16" s="35"/>
      <c r="G16" s="35"/>
      <c r="H16" s="35"/>
      <c r="I16" s="35"/>
      <c r="J16" s="35"/>
      <c r="K16" s="35">
        <f t="shared" si="0"/>
        <v>-15000</v>
      </c>
    </row>
    <row r="17" spans="1:11" ht="15.75" x14ac:dyDescent="0.25">
      <c r="A17" s="192"/>
      <c r="B17" s="130" t="s">
        <v>39</v>
      </c>
      <c r="C17" s="126"/>
      <c r="D17" s="104"/>
      <c r="E17" s="224">
        <f>SUM(E9:E16)</f>
        <v>-161000</v>
      </c>
      <c r="F17" s="224">
        <f t="shared" ref="F17" si="1">SUM(F9:F16)</f>
        <v>0</v>
      </c>
      <c r="G17" s="224">
        <f>SUM(G9:G16)</f>
        <v>0</v>
      </c>
      <c r="H17" s="224">
        <f>SUM(H9:H16)</f>
        <v>-6444.85</v>
      </c>
      <c r="I17" s="224">
        <f t="shared" ref="I17:J17" si="2">SUM(I9:I16)</f>
        <v>0</v>
      </c>
      <c r="J17" s="224">
        <f t="shared" si="2"/>
        <v>-4000</v>
      </c>
      <c r="K17" s="224">
        <f>SUM(K9:K16)</f>
        <v>-150555.15</v>
      </c>
    </row>
    <row r="18" spans="1:11" s="83" customFormat="1" x14ac:dyDescent="0.25">
      <c r="A18" s="193"/>
      <c r="B18" s="93"/>
      <c r="C18" s="118"/>
      <c r="D18" s="93"/>
      <c r="E18" s="141"/>
      <c r="F18" s="141"/>
      <c r="G18" s="141"/>
      <c r="H18" s="141"/>
      <c r="I18" s="141"/>
      <c r="J18" s="141"/>
      <c r="K18" s="141"/>
    </row>
    <row r="19" spans="1:11" s="83" customFormat="1" ht="15.75" x14ac:dyDescent="0.25">
      <c r="A19" s="205" t="s">
        <v>40</v>
      </c>
      <c r="B19" s="93"/>
      <c r="C19" s="118"/>
      <c r="D19" s="93"/>
      <c r="E19" s="217"/>
      <c r="F19" s="141"/>
      <c r="G19" s="141"/>
      <c r="H19" s="141"/>
      <c r="I19" s="141"/>
      <c r="J19" s="141"/>
      <c r="K19" s="141"/>
    </row>
    <row r="20" spans="1:11" ht="15.75" x14ac:dyDescent="0.25">
      <c r="B20" s="131" t="s">
        <v>41</v>
      </c>
      <c r="C20" s="127" t="s">
        <v>42</v>
      </c>
      <c r="D20" s="105"/>
      <c r="E20" s="225"/>
      <c r="F20" s="215"/>
      <c r="G20" s="215"/>
      <c r="H20" s="215"/>
      <c r="I20" s="215"/>
      <c r="J20" s="215"/>
      <c r="K20" s="215">
        <f t="shared" ref="K20:K31" si="3">E20-F20</f>
        <v>0</v>
      </c>
    </row>
    <row r="21" spans="1:11" ht="15.75" x14ac:dyDescent="0.25">
      <c r="B21" s="7"/>
      <c r="C21" s="25">
        <v>80598081</v>
      </c>
      <c r="D21" s="8" t="s">
        <v>43</v>
      </c>
      <c r="E21" s="9">
        <v>100000</v>
      </c>
      <c r="F21" s="35">
        <v>3230</v>
      </c>
      <c r="G21" s="35">
        <v>5190</v>
      </c>
      <c r="H21" s="35">
        <v>3510</v>
      </c>
      <c r="I21" s="35"/>
      <c r="J21" s="35">
        <v>7300</v>
      </c>
      <c r="K21" s="35">
        <f t="shared" ref="K21:K28" si="4">E21-F21-G21-H21-I21-J21</f>
        <v>80770</v>
      </c>
    </row>
    <row r="22" spans="1:11" ht="15.75" x14ac:dyDescent="0.25">
      <c r="B22" s="7"/>
      <c r="C22" s="25">
        <v>80598081</v>
      </c>
      <c r="D22" s="8" t="s">
        <v>44</v>
      </c>
      <c r="E22" s="9">
        <v>0</v>
      </c>
      <c r="F22" s="35"/>
      <c r="G22" s="35"/>
      <c r="H22" s="35"/>
      <c r="I22" s="35"/>
      <c r="J22" s="35"/>
      <c r="K22" s="35">
        <f t="shared" si="4"/>
        <v>0</v>
      </c>
    </row>
    <row r="23" spans="1:11" ht="15.75" x14ac:dyDescent="0.25">
      <c r="B23" s="7"/>
      <c r="C23" s="25">
        <v>80598081</v>
      </c>
      <c r="D23" s="8" t="s">
        <v>45</v>
      </c>
      <c r="E23" s="9">
        <v>0</v>
      </c>
      <c r="F23" s="35"/>
      <c r="G23" s="35"/>
      <c r="H23" s="35"/>
      <c r="I23" s="35"/>
      <c r="J23" s="35"/>
      <c r="K23" s="35">
        <f t="shared" si="4"/>
        <v>0</v>
      </c>
    </row>
    <row r="24" spans="1:11" ht="15.75" x14ac:dyDescent="0.25">
      <c r="B24" s="7"/>
      <c r="C24" s="25">
        <v>80598081</v>
      </c>
      <c r="D24" s="8" t="s">
        <v>46</v>
      </c>
      <c r="E24" s="9">
        <v>0</v>
      </c>
      <c r="F24" s="35"/>
      <c r="G24" s="35"/>
      <c r="H24" s="35"/>
      <c r="I24" s="35"/>
      <c r="J24" s="35"/>
      <c r="K24" s="35">
        <f t="shared" si="4"/>
        <v>0</v>
      </c>
    </row>
    <row r="25" spans="1:11" ht="15.75" x14ac:dyDescent="0.25">
      <c r="B25" s="7"/>
      <c r="C25" s="25">
        <v>80598081</v>
      </c>
      <c r="D25" s="8" t="s">
        <v>47</v>
      </c>
      <c r="E25" s="9">
        <v>0</v>
      </c>
      <c r="F25" s="35"/>
      <c r="G25" s="35"/>
      <c r="H25" s="35"/>
      <c r="I25" s="35"/>
      <c r="J25" s="35"/>
      <c r="K25" s="35">
        <f t="shared" si="4"/>
        <v>0</v>
      </c>
    </row>
    <row r="26" spans="1:11" ht="15.75" x14ac:dyDescent="0.25">
      <c r="B26" s="7"/>
      <c r="C26" s="25">
        <v>80598081</v>
      </c>
      <c r="D26" s="8" t="s">
        <v>48</v>
      </c>
      <c r="E26" s="9">
        <v>0</v>
      </c>
      <c r="F26" s="35"/>
      <c r="G26" s="35"/>
      <c r="H26" s="35"/>
      <c r="I26" s="35"/>
      <c r="J26" s="35"/>
      <c r="K26" s="35">
        <f t="shared" si="4"/>
        <v>0</v>
      </c>
    </row>
    <row r="27" spans="1:11" ht="15.75" x14ac:dyDescent="0.25">
      <c r="B27" s="7"/>
      <c r="C27" s="25">
        <v>80598081</v>
      </c>
      <c r="D27" s="8" t="s">
        <v>49</v>
      </c>
      <c r="E27" s="9">
        <v>0</v>
      </c>
      <c r="F27" s="35"/>
      <c r="G27" s="35"/>
      <c r="H27" s="35"/>
      <c r="I27" s="35"/>
      <c r="J27" s="35"/>
      <c r="K27" s="35">
        <f t="shared" si="4"/>
        <v>0</v>
      </c>
    </row>
    <row r="28" spans="1:11" ht="15.75" x14ac:dyDescent="0.25">
      <c r="B28" s="7"/>
      <c r="C28" s="25">
        <v>80598081</v>
      </c>
      <c r="D28" s="8" t="s">
        <v>50</v>
      </c>
      <c r="E28" s="9">
        <v>0</v>
      </c>
      <c r="F28" s="35"/>
      <c r="G28" s="35"/>
      <c r="H28" s="35"/>
      <c r="I28" s="35"/>
      <c r="J28" s="35"/>
      <c r="K28" s="35">
        <f t="shared" si="4"/>
        <v>0</v>
      </c>
    </row>
    <row r="29" spans="1:11" ht="15.75" x14ac:dyDescent="0.25">
      <c r="B29" s="132" t="s">
        <v>51</v>
      </c>
      <c r="C29" s="128"/>
      <c r="D29" s="132"/>
      <c r="E29" s="220">
        <f>SUM(E21:E28)</f>
        <v>100000</v>
      </c>
      <c r="F29" s="220">
        <f>SUM(F21:F28)</f>
        <v>3230</v>
      </c>
      <c r="G29" s="220">
        <f>SUM(G21:G28)</f>
        <v>5190</v>
      </c>
      <c r="H29" s="220">
        <f>SUM(H21:H28)</f>
        <v>3510</v>
      </c>
      <c r="I29" s="220">
        <f t="shared" ref="I29:J29" si="5">SUM(I21:I28)</f>
        <v>0</v>
      </c>
      <c r="J29" s="220">
        <f t="shared" si="5"/>
        <v>7300</v>
      </c>
      <c r="K29" s="220">
        <f>SUM(K21:K28)</f>
        <v>80770</v>
      </c>
    </row>
    <row r="30" spans="1:11" ht="15.75" x14ac:dyDescent="0.25">
      <c r="B30" s="7"/>
      <c r="C30" s="26"/>
      <c r="D30" s="7"/>
      <c r="E30" s="221"/>
      <c r="F30" s="35"/>
      <c r="G30" s="35"/>
      <c r="H30" s="35"/>
      <c r="I30" s="35"/>
      <c r="J30" s="35"/>
      <c r="K30" s="35">
        <f>E30-F30-G30-H30-I30-J30</f>
        <v>0</v>
      </c>
    </row>
    <row r="31" spans="1:11" ht="15.75" x14ac:dyDescent="0.25">
      <c r="B31" s="132" t="s">
        <v>52</v>
      </c>
      <c r="C31" s="127" t="s">
        <v>42</v>
      </c>
      <c r="D31" s="132"/>
      <c r="E31" s="222"/>
      <c r="F31" s="215"/>
      <c r="G31" s="215"/>
      <c r="H31" s="215"/>
      <c r="I31" s="215"/>
      <c r="J31" s="215"/>
      <c r="K31" s="215">
        <f t="shared" si="3"/>
        <v>0</v>
      </c>
    </row>
    <row r="32" spans="1:11" ht="15.75" x14ac:dyDescent="0.25">
      <c r="B32" s="6"/>
      <c r="C32" s="25">
        <v>80598081</v>
      </c>
      <c r="D32" s="11" t="s">
        <v>53</v>
      </c>
      <c r="E32" s="9">
        <v>0</v>
      </c>
      <c r="F32" s="35"/>
      <c r="G32" s="35"/>
      <c r="H32" s="35"/>
      <c r="I32" s="35"/>
      <c r="J32" s="35"/>
      <c r="K32" s="35">
        <f t="shared" ref="K32:K39" si="6">E32-F32-G32-H32-I32-J32</f>
        <v>0</v>
      </c>
    </row>
    <row r="33" spans="2:11" ht="15.75" x14ac:dyDescent="0.25">
      <c r="B33" s="7"/>
      <c r="C33" s="25">
        <v>80598081</v>
      </c>
      <c r="D33" s="11" t="s">
        <v>54</v>
      </c>
      <c r="E33" s="9">
        <v>0</v>
      </c>
      <c r="F33" s="35"/>
      <c r="G33" s="35"/>
      <c r="H33" s="35"/>
      <c r="I33" s="35"/>
      <c r="J33" s="35"/>
      <c r="K33" s="35">
        <f t="shared" si="6"/>
        <v>0</v>
      </c>
    </row>
    <row r="34" spans="2:11" ht="15.75" x14ac:dyDescent="0.25">
      <c r="B34" s="7"/>
      <c r="C34" s="25">
        <v>80598081</v>
      </c>
      <c r="D34" s="11" t="s">
        <v>55</v>
      </c>
      <c r="E34" s="9">
        <v>0</v>
      </c>
      <c r="F34" s="35"/>
      <c r="G34" s="35"/>
      <c r="H34" s="35"/>
      <c r="I34" s="35"/>
      <c r="J34" s="35"/>
      <c r="K34" s="35">
        <f t="shared" si="6"/>
        <v>0</v>
      </c>
    </row>
    <row r="35" spans="2:11" ht="15.75" x14ac:dyDescent="0.25">
      <c r="B35" s="7"/>
      <c r="C35" s="25">
        <v>80598081</v>
      </c>
      <c r="D35" s="11" t="s">
        <v>56</v>
      </c>
      <c r="E35" s="9">
        <f>100000*0.0145</f>
        <v>1450</v>
      </c>
      <c r="F35" s="35">
        <v>200.26</v>
      </c>
      <c r="G35" s="35">
        <v>321.77999999999997</v>
      </c>
      <c r="H35" s="35">
        <v>217.62</v>
      </c>
      <c r="I35" s="35"/>
      <c r="J35" s="35">
        <v>452.6</v>
      </c>
      <c r="K35" s="35">
        <f t="shared" si="6"/>
        <v>257.74</v>
      </c>
    </row>
    <row r="36" spans="2:11" ht="15.75" x14ac:dyDescent="0.25">
      <c r="B36" s="7"/>
      <c r="C36" s="25">
        <v>80598081</v>
      </c>
      <c r="D36" s="11" t="s">
        <v>57</v>
      </c>
      <c r="E36" s="9">
        <f>100000*0.062</f>
        <v>6200</v>
      </c>
      <c r="F36" s="35">
        <v>46.84</v>
      </c>
      <c r="G36" s="35">
        <v>75.260000000000005</v>
      </c>
      <c r="H36" s="35">
        <v>50.900000000000006</v>
      </c>
      <c r="I36" s="35"/>
      <c r="J36" s="35">
        <v>105.85000000000001</v>
      </c>
      <c r="K36" s="35">
        <f t="shared" si="6"/>
        <v>5921.15</v>
      </c>
    </row>
    <row r="37" spans="2:11" ht="15.75" x14ac:dyDescent="0.25">
      <c r="B37" s="7"/>
      <c r="C37" s="25">
        <v>80598081</v>
      </c>
      <c r="D37" s="11" t="s">
        <v>58</v>
      </c>
      <c r="E37" s="9">
        <v>175</v>
      </c>
      <c r="F37" s="35">
        <v>29.76</v>
      </c>
      <c r="G37" s="35">
        <v>0</v>
      </c>
      <c r="H37" s="35"/>
      <c r="I37" s="35"/>
      <c r="J37" s="35"/>
      <c r="K37" s="35">
        <f t="shared" si="6"/>
        <v>145.24</v>
      </c>
    </row>
    <row r="38" spans="2:11" ht="15.75" x14ac:dyDescent="0.25">
      <c r="B38" s="7"/>
      <c r="C38" s="25">
        <v>80598081</v>
      </c>
      <c r="D38" s="11" t="s">
        <v>59</v>
      </c>
      <c r="E38" s="9">
        <v>0</v>
      </c>
      <c r="F38" s="35"/>
      <c r="G38" s="35"/>
      <c r="H38" s="35"/>
      <c r="I38" s="35"/>
      <c r="J38" s="35"/>
      <c r="K38" s="35">
        <f t="shared" si="6"/>
        <v>0</v>
      </c>
    </row>
    <row r="39" spans="2:11" ht="15.75" x14ac:dyDescent="0.25">
      <c r="B39" s="7"/>
      <c r="C39" s="25">
        <v>80598081</v>
      </c>
      <c r="D39" s="11" t="s">
        <v>60</v>
      </c>
      <c r="E39" s="9">
        <v>0</v>
      </c>
      <c r="F39" s="35"/>
      <c r="G39" s="35"/>
      <c r="H39" s="35"/>
      <c r="I39" s="35"/>
      <c r="J39" s="35"/>
      <c r="K39" s="35">
        <f t="shared" si="6"/>
        <v>0</v>
      </c>
    </row>
    <row r="40" spans="2:11" ht="15.75" x14ac:dyDescent="0.25">
      <c r="B40" s="132" t="s">
        <v>61</v>
      </c>
      <c r="C40" s="128"/>
      <c r="D40" s="132"/>
      <c r="E40" s="220">
        <f>SUM(E32:E39)</f>
        <v>7825</v>
      </c>
      <c r="F40" s="220">
        <f>SUM(F32:F39)</f>
        <v>276.86</v>
      </c>
      <c r="G40" s="220">
        <f>SUM(G32:G39)</f>
        <v>397.03999999999996</v>
      </c>
      <c r="H40" s="220">
        <f>SUM(H32:H39)</f>
        <v>268.52</v>
      </c>
      <c r="I40" s="220">
        <f t="shared" ref="I40:J40" si="7">SUM(I32:I39)</f>
        <v>0</v>
      </c>
      <c r="J40" s="220">
        <f t="shared" si="7"/>
        <v>558.45000000000005</v>
      </c>
      <c r="K40" s="220">
        <f>SUM(K32:K39)</f>
        <v>6324.1299999999992</v>
      </c>
    </row>
    <row r="41" spans="2:11" ht="15.75" x14ac:dyDescent="0.25">
      <c r="B41" s="7"/>
      <c r="C41" s="26"/>
      <c r="D41" s="7"/>
      <c r="E41" s="12"/>
      <c r="F41" s="35"/>
      <c r="G41" s="35"/>
      <c r="H41" s="35"/>
      <c r="I41" s="35"/>
      <c r="J41" s="35"/>
      <c r="K41" s="35">
        <f>E41-F41-G41-H41-I41-J41</f>
        <v>0</v>
      </c>
    </row>
    <row r="42" spans="2:11" ht="15.75" x14ac:dyDescent="0.25">
      <c r="B42" s="132" t="s">
        <v>62</v>
      </c>
      <c r="C42" s="127" t="s">
        <v>42</v>
      </c>
      <c r="D42" s="105"/>
      <c r="E42" s="222"/>
      <c r="F42" s="215"/>
      <c r="G42" s="215"/>
      <c r="H42" s="215"/>
      <c r="I42" s="215"/>
      <c r="J42" s="215"/>
      <c r="K42" s="215">
        <f t="shared" ref="K42:K68" si="8">E42-F42</f>
        <v>0</v>
      </c>
    </row>
    <row r="43" spans="2:11" ht="15.75" x14ac:dyDescent="0.25">
      <c r="B43" s="6"/>
      <c r="C43" s="25">
        <v>80598081</v>
      </c>
      <c r="D43" s="8" t="s">
        <v>63</v>
      </c>
      <c r="E43" s="9">
        <v>0</v>
      </c>
      <c r="F43" s="35"/>
      <c r="G43" s="35"/>
      <c r="H43" s="35"/>
      <c r="I43" s="35"/>
      <c r="J43" s="35"/>
      <c r="K43" s="35">
        <f t="shared" ref="K43:K44" si="9">E43-F43-G43-H43-I43-J43</f>
        <v>0</v>
      </c>
    </row>
    <row r="44" spans="2:11" ht="15.75" x14ac:dyDescent="0.25">
      <c r="B44" s="7"/>
      <c r="C44" s="25">
        <v>80598081</v>
      </c>
      <c r="D44" s="8" t="s">
        <v>132</v>
      </c>
      <c r="E44" s="9">
        <v>0</v>
      </c>
      <c r="F44" s="35"/>
      <c r="G44" s="35"/>
      <c r="H44" s="35"/>
      <c r="I44" s="35"/>
      <c r="J44" s="35"/>
      <c r="K44" s="35">
        <f t="shared" si="9"/>
        <v>0</v>
      </c>
    </row>
    <row r="45" spans="2:11" ht="15.75" x14ac:dyDescent="0.25">
      <c r="B45" s="132" t="s">
        <v>65</v>
      </c>
      <c r="C45" s="128"/>
      <c r="D45" s="133"/>
      <c r="E45" s="220">
        <f>SUM(E43:E44)</f>
        <v>0</v>
      </c>
      <c r="F45" s="220">
        <f>SUM(F43:F44)</f>
        <v>0</v>
      </c>
      <c r="G45" s="220">
        <f>SUM(G43:G44)</f>
        <v>0</v>
      </c>
      <c r="H45" s="220">
        <f>SUM(H43:H44)</f>
        <v>0</v>
      </c>
      <c r="I45" s="220">
        <f t="shared" ref="I45:J45" si="10">SUM(I43:I44)</f>
        <v>0</v>
      </c>
      <c r="J45" s="220">
        <f t="shared" si="10"/>
        <v>0</v>
      </c>
      <c r="K45" s="220">
        <f>SUM(K43:K44)</f>
        <v>0</v>
      </c>
    </row>
    <row r="46" spans="2:11" ht="15.75" x14ac:dyDescent="0.25">
      <c r="B46" s="7"/>
      <c r="C46" s="26"/>
      <c r="D46" s="14"/>
      <c r="E46" s="221"/>
      <c r="F46" s="35"/>
      <c r="G46" s="35"/>
      <c r="H46" s="35"/>
      <c r="I46" s="35"/>
      <c r="J46" s="35"/>
      <c r="K46" s="35">
        <f>E46-F46-G46-H46-I46-J46</f>
        <v>0</v>
      </c>
    </row>
    <row r="47" spans="2:11" ht="15.75" x14ac:dyDescent="0.25">
      <c r="B47" s="132" t="s">
        <v>133</v>
      </c>
      <c r="C47" s="127" t="s">
        <v>42</v>
      </c>
      <c r="D47" s="105"/>
      <c r="E47" s="222"/>
      <c r="F47" s="215"/>
      <c r="G47" s="215"/>
      <c r="H47" s="215"/>
      <c r="I47" s="215"/>
      <c r="J47" s="215"/>
      <c r="K47" s="215">
        <f t="shared" si="8"/>
        <v>0</v>
      </c>
    </row>
    <row r="48" spans="2:11" ht="15.75" x14ac:dyDescent="0.25">
      <c r="B48" s="6"/>
      <c r="C48" s="25">
        <v>80598081</v>
      </c>
      <c r="D48" s="8" t="s">
        <v>67</v>
      </c>
      <c r="E48" s="9">
        <v>20000</v>
      </c>
      <c r="F48" s="35"/>
      <c r="G48" s="35">
        <v>1120</v>
      </c>
      <c r="H48" s="35"/>
      <c r="I48" s="35"/>
      <c r="J48" s="35"/>
      <c r="K48" s="35">
        <f t="shared" ref="K48:K53" si="11">E48-F48-G48-H48-I48-J48</f>
        <v>18880</v>
      </c>
    </row>
    <row r="49" spans="2:11" ht="15.75" x14ac:dyDescent="0.25">
      <c r="B49" s="7"/>
      <c r="C49" s="25">
        <v>80598081</v>
      </c>
      <c r="D49" s="8" t="s">
        <v>70</v>
      </c>
      <c r="E49" s="9">
        <v>0</v>
      </c>
      <c r="F49" s="35"/>
      <c r="G49" s="35"/>
      <c r="H49" s="35"/>
      <c r="I49" s="35"/>
      <c r="J49" s="35"/>
      <c r="K49" s="35">
        <f t="shared" si="11"/>
        <v>0</v>
      </c>
    </row>
    <row r="50" spans="2:11" ht="15.75" x14ac:dyDescent="0.25">
      <c r="B50" s="7"/>
      <c r="C50" s="25">
        <v>80598081</v>
      </c>
      <c r="D50" s="8" t="s">
        <v>72</v>
      </c>
      <c r="E50" s="9">
        <v>0</v>
      </c>
      <c r="F50" s="35"/>
      <c r="G50" s="35"/>
      <c r="H50" s="35"/>
      <c r="I50" s="35"/>
      <c r="J50" s="35"/>
      <c r="K50" s="35">
        <f t="shared" si="11"/>
        <v>0</v>
      </c>
    </row>
    <row r="51" spans="2:11" ht="15.75" x14ac:dyDescent="0.25">
      <c r="B51" s="7"/>
      <c r="C51" s="25">
        <v>80598081</v>
      </c>
      <c r="D51" s="8" t="s">
        <v>68</v>
      </c>
      <c r="E51" s="9">
        <v>1500</v>
      </c>
      <c r="F51" s="35"/>
      <c r="G51" s="35">
        <v>0</v>
      </c>
      <c r="H51" s="35"/>
      <c r="I51" s="35"/>
      <c r="J51" s="35"/>
      <c r="K51" s="35">
        <f t="shared" si="11"/>
        <v>1500</v>
      </c>
    </row>
    <row r="52" spans="2:11" ht="15.75" x14ac:dyDescent="0.25">
      <c r="B52" s="7"/>
      <c r="C52" s="25">
        <v>80598081</v>
      </c>
      <c r="D52" s="8" t="s">
        <v>69</v>
      </c>
      <c r="E52" s="9">
        <v>0</v>
      </c>
      <c r="F52" s="35"/>
      <c r="G52" s="35"/>
      <c r="H52" s="35"/>
      <c r="I52" s="35"/>
      <c r="J52" s="35"/>
      <c r="K52" s="35">
        <f t="shared" si="11"/>
        <v>0</v>
      </c>
    </row>
    <row r="53" spans="2:11" ht="15.75" x14ac:dyDescent="0.25">
      <c r="B53" s="7"/>
      <c r="C53" s="25">
        <v>80598081</v>
      </c>
      <c r="D53" s="8" t="s">
        <v>71</v>
      </c>
      <c r="E53" s="9">
        <v>0</v>
      </c>
      <c r="F53" s="35"/>
      <c r="G53" s="35"/>
      <c r="H53" s="35"/>
      <c r="I53" s="35"/>
      <c r="J53" s="35"/>
      <c r="K53" s="35">
        <f t="shared" si="11"/>
        <v>0</v>
      </c>
    </row>
    <row r="54" spans="2:11" ht="15.75" x14ac:dyDescent="0.25">
      <c r="B54" s="132" t="s">
        <v>73</v>
      </c>
      <c r="C54" s="128"/>
      <c r="D54" s="133"/>
      <c r="E54" s="220">
        <f>SUM(E48:E53)</f>
        <v>21500</v>
      </c>
      <c r="F54" s="220">
        <f>SUM(F48:F53)</f>
        <v>0</v>
      </c>
      <c r="G54" s="220">
        <f>SUM(G48:G53)</f>
        <v>1120</v>
      </c>
      <c r="H54" s="220">
        <f>SUM(H48:H53)</f>
        <v>0</v>
      </c>
      <c r="I54" s="220">
        <f t="shared" ref="I54:J54" si="12">SUM(I48:I53)</f>
        <v>0</v>
      </c>
      <c r="J54" s="220">
        <f t="shared" si="12"/>
        <v>0</v>
      </c>
      <c r="K54" s="220">
        <f>SUM(K48:K53)</f>
        <v>20380</v>
      </c>
    </row>
    <row r="55" spans="2:11" ht="15.75" x14ac:dyDescent="0.25">
      <c r="B55" s="7"/>
      <c r="C55" s="26"/>
      <c r="D55" s="14"/>
      <c r="E55" s="221"/>
      <c r="F55" s="35"/>
      <c r="G55" s="35"/>
      <c r="H55" s="35"/>
      <c r="I55" s="35"/>
      <c r="J55" s="35"/>
      <c r="K55" s="35">
        <f>E55-F55-G55-H55-I55-J55</f>
        <v>0</v>
      </c>
    </row>
    <row r="56" spans="2:11" ht="15.75" x14ac:dyDescent="0.25">
      <c r="B56" s="132" t="s">
        <v>74</v>
      </c>
      <c r="C56" s="127" t="s">
        <v>42</v>
      </c>
      <c r="D56" s="105"/>
      <c r="E56" s="222"/>
      <c r="F56" s="215"/>
      <c r="G56" s="215"/>
      <c r="H56" s="215"/>
      <c r="I56" s="215"/>
      <c r="J56" s="215"/>
      <c r="K56" s="215">
        <f t="shared" si="8"/>
        <v>0</v>
      </c>
    </row>
    <row r="57" spans="2:11" ht="15.75" x14ac:dyDescent="0.25">
      <c r="B57" s="6"/>
      <c r="C57" s="25">
        <v>80598081</v>
      </c>
      <c r="D57" s="11" t="s">
        <v>75</v>
      </c>
      <c r="E57" s="9">
        <v>0</v>
      </c>
      <c r="F57" s="35"/>
      <c r="G57" s="35"/>
      <c r="H57" s="35"/>
      <c r="I57" s="35"/>
      <c r="J57" s="35"/>
      <c r="K57" s="35">
        <f t="shared" ref="K57:K58" si="13">E57-F57-G57-H57-I57-J57</f>
        <v>0</v>
      </c>
    </row>
    <row r="58" spans="2:11" ht="15.75" x14ac:dyDescent="0.25">
      <c r="B58" s="7"/>
      <c r="C58" s="25">
        <v>80598081</v>
      </c>
      <c r="D58" s="11" t="s">
        <v>76</v>
      </c>
      <c r="E58" s="9">
        <v>0</v>
      </c>
      <c r="F58" s="35"/>
      <c r="G58" s="35"/>
      <c r="H58" s="35"/>
      <c r="I58" s="35"/>
      <c r="J58" s="35"/>
      <c r="K58" s="35">
        <f t="shared" si="13"/>
        <v>0</v>
      </c>
    </row>
    <row r="59" spans="2:11" ht="15.75" x14ac:dyDescent="0.25">
      <c r="B59" s="132" t="s">
        <v>78</v>
      </c>
      <c r="C59" s="128"/>
      <c r="D59" s="133"/>
      <c r="E59" s="220">
        <f>SUM(E57:E58)</f>
        <v>0</v>
      </c>
      <c r="F59" s="220">
        <f>SUM(F57:F58)</f>
        <v>0</v>
      </c>
      <c r="G59" s="220">
        <f>SUM(G57:G58)</f>
        <v>0</v>
      </c>
      <c r="H59" s="220">
        <f>SUM(H57:H58)</f>
        <v>0</v>
      </c>
      <c r="I59" s="220">
        <f t="shared" ref="I59:J59" si="14">SUM(I57:I58)</f>
        <v>0</v>
      </c>
      <c r="J59" s="220">
        <f t="shared" si="14"/>
        <v>0</v>
      </c>
      <c r="K59" s="220">
        <f>SUM(K57:K58)</f>
        <v>0</v>
      </c>
    </row>
    <row r="60" spans="2:11" ht="15.75" x14ac:dyDescent="0.25">
      <c r="B60" s="7"/>
      <c r="C60" s="26"/>
      <c r="D60" s="14"/>
      <c r="E60" s="221"/>
      <c r="F60" s="35"/>
      <c r="G60" s="35"/>
      <c r="H60" s="35"/>
      <c r="I60" s="35"/>
      <c r="J60" s="35"/>
      <c r="K60" s="35">
        <f>E60-F60-G60-H60-I60-J60</f>
        <v>0</v>
      </c>
    </row>
    <row r="61" spans="2:11" ht="15.75" x14ac:dyDescent="0.25">
      <c r="B61" s="132" t="s">
        <v>79</v>
      </c>
      <c r="C61" s="127" t="s">
        <v>42</v>
      </c>
      <c r="D61" s="105"/>
      <c r="E61" s="222"/>
      <c r="F61" s="215"/>
      <c r="G61" s="215"/>
      <c r="H61" s="215"/>
      <c r="I61" s="215"/>
      <c r="J61" s="215"/>
      <c r="K61" s="215">
        <f t="shared" si="8"/>
        <v>0</v>
      </c>
    </row>
    <row r="62" spans="2:11" ht="15.75" x14ac:dyDescent="0.25">
      <c r="B62" s="6"/>
      <c r="C62" s="25">
        <v>80598081</v>
      </c>
      <c r="D62" s="8" t="s">
        <v>80</v>
      </c>
      <c r="E62" s="9">
        <v>0</v>
      </c>
      <c r="F62" s="35"/>
      <c r="G62" s="35"/>
      <c r="H62" s="35"/>
      <c r="I62" s="35"/>
      <c r="J62" s="35"/>
      <c r="K62" s="35">
        <f t="shared" ref="K62:K65" si="15">E62-F62-G62-H62-I62-J62</f>
        <v>0</v>
      </c>
    </row>
    <row r="63" spans="2:11" ht="15.75" x14ac:dyDescent="0.25">
      <c r="B63" s="7"/>
      <c r="C63" s="25">
        <v>80598081</v>
      </c>
      <c r="D63" s="8" t="s">
        <v>81</v>
      </c>
      <c r="E63" s="9">
        <v>0</v>
      </c>
      <c r="F63" s="35"/>
      <c r="G63" s="35"/>
      <c r="H63" s="35"/>
      <c r="I63" s="35"/>
      <c r="J63" s="35"/>
      <c r="K63" s="35">
        <f t="shared" si="15"/>
        <v>0</v>
      </c>
    </row>
    <row r="64" spans="2:11" ht="15.75" x14ac:dyDescent="0.25">
      <c r="B64" s="7"/>
      <c r="C64" s="25">
        <v>80598081</v>
      </c>
      <c r="D64" s="8" t="s">
        <v>83</v>
      </c>
      <c r="E64" s="9">
        <v>0</v>
      </c>
      <c r="F64" s="35"/>
      <c r="G64" s="35"/>
      <c r="H64" s="35"/>
      <c r="I64" s="35"/>
      <c r="J64" s="35"/>
      <c r="K64" s="35">
        <f t="shared" si="15"/>
        <v>0</v>
      </c>
    </row>
    <row r="65" spans="2:11" ht="15.75" x14ac:dyDescent="0.25">
      <c r="B65" s="7"/>
      <c r="C65" s="25">
        <v>80598081</v>
      </c>
      <c r="D65" s="8" t="s">
        <v>82</v>
      </c>
      <c r="E65" s="9">
        <v>0</v>
      </c>
      <c r="F65" s="35"/>
      <c r="G65" s="35"/>
      <c r="H65" s="35"/>
      <c r="I65" s="35"/>
      <c r="J65" s="35"/>
      <c r="K65" s="35">
        <f t="shared" si="15"/>
        <v>0</v>
      </c>
    </row>
    <row r="66" spans="2:11" ht="15.75" x14ac:dyDescent="0.25">
      <c r="B66" s="132" t="s">
        <v>84</v>
      </c>
      <c r="C66" s="128"/>
      <c r="D66" s="133"/>
      <c r="E66" s="220">
        <f>SUM(E62:E65)</f>
        <v>0</v>
      </c>
      <c r="F66" s="220">
        <f>SUM(F62:F65)</f>
        <v>0</v>
      </c>
      <c r="G66" s="220">
        <f>SUM(G62:G65)</f>
        <v>0</v>
      </c>
      <c r="H66" s="220">
        <f>SUM(H62:H65)</f>
        <v>0</v>
      </c>
      <c r="I66" s="220">
        <f t="shared" ref="I66:J66" si="16">SUM(I62:I65)</f>
        <v>0</v>
      </c>
      <c r="J66" s="220">
        <f t="shared" si="16"/>
        <v>0</v>
      </c>
      <c r="K66" s="220">
        <f>SUM(K62:K65)</f>
        <v>0</v>
      </c>
    </row>
    <row r="67" spans="2:11" ht="15.75" x14ac:dyDescent="0.25">
      <c r="B67" s="7"/>
      <c r="C67" s="26"/>
      <c r="D67" s="14"/>
      <c r="E67" s="221"/>
      <c r="F67" s="35"/>
      <c r="G67" s="35"/>
      <c r="H67" s="35"/>
      <c r="I67" s="35"/>
      <c r="J67" s="35"/>
      <c r="K67" s="35">
        <f>E67-F67-G67-H67-I67-J67</f>
        <v>0</v>
      </c>
    </row>
    <row r="68" spans="2:11" ht="15.75" x14ac:dyDescent="0.25">
      <c r="B68" s="132" t="s">
        <v>85</v>
      </c>
      <c r="C68" s="127" t="s">
        <v>42</v>
      </c>
      <c r="D68" s="105"/>
      <c r="E68" s="222"/>
      <c r="F68" s="215"/>
      <c r="G68" s="215"/>
      <c r="H68" s="215"/>
      <c r="I68" s="215"/>
      <c r="J68" s="215"/>
      <c r="K68" s="215">
        <f t="shared" si="8"/>
        <v>0</v>
      </c>
    </row>
    <row r="69" spans="2:11" ht="15.75" x14ac:dyDescent="0.25">
      <c r="B69" s="6"/>
      <c r="C69" s="25">
        <v>80598081</v>
      </c>
      <c r="D69" s="8" t="s">
        <v>134</v>
      </c>
      <c r="E69" s="9">
        <v>0</v>
      </c>
      <c r="F69" s="35"/>
      <c r="G69" s="35"/>
      <c r="H69" s="35"/>
      <c r="I69" s="35"/>
      <c r="J69" s="35"/>
      <c r="K69" s="35">
        <f t="shared" ref="K69:K73" si="17">E69-F69-G69-H69-I69-J69</f>
        <v>0</v>
      </c>
    </row>
    <row r="70" spans="2:11" ht="15.75" x14ac:dyDescent="0.25">
      <c r="B70" s="7"/>
      <c r="C70" s="25">
        <v>80598081</v>
      </c>
      <c r="D70" s="8" t="s">
        <v>87</v>
      </c>
      <c r="E70" s="9">
        <v>0</v>
      </c>
      <c r="F70" s="35"/>
      <c r="G70" s="35"/>
      <c r="H70" s="35"/>
      <c r="I70" s="35"/>
      <c r="J70" s="35"/>
      <c r="K70" s="35">
        <f t="shared" si="17"/>
        <v>0</v>
      </c>
    </row>
    <row r="71" spans="2:11" ht="15.75" x14ac:dyDescent="0.25">
      <c r="B71" s="7"/>
      <c r="C71" s="25">
        <v>80598081</v>
      </c>
      <c r="D71" s="8" t="s">
        <v>88</v>
      </c>
      <c r="E71" s="9">
        <v>0</v>
      </c>
      <c r="F71" s="35"/>
      <c r="G71" s="35"/>
      <c r="H71" s="35"/>
      <c r="I71" s="35"/>
      <c r="J71" s="35"/>
      <c r="K71" s="35">
        <f t="shared" si="17"/>
        <v>0</v>
      </c>
    </row>
    <row r="72" spans="2:11" ht="15.75" x14ac:dyDescent="0.25">
      <c r="B72" s="7"/>
      <c r="C72" s="25">
        <v>80598081</v>
      </c>
      <c r="D72" s="8" t="s">
        <v>89</v>
      </c>
      <c r="E72" s="9">
        <v>0</v>
      </c>
      <c r="F72" s="35"/>
      <c r="G72" s="35"/>
      <c r="H72" s="35"/>
      <c r="I72" s="35"/>
      <c r="J72" s="35"/>
      <c r="K72" s="35">
        <f t="shared" si="17"/>
        <v>0</v>
      </c>
    </row>
    <row r="73" spans="2:11" ht="15.75" x14ac:dyDescent="0.25">
      <c r="B73" s="7"/>
      <c r="C73" s="25">
        <v>80598081</v>
      </c>
      <c r="D73" s="8" t="s">
        <v>90</v>
      </c>
      <c r="E73" s="9">
        <v>0</v>
      </c>
      <c r="F73" s="35"/>
      <c r="G73" s="35"/>
      <c r="H73" s="35"/>
      <c r="I73" s="35"/>
      <c r="J73" s="35"/>
      <c r="K73" s="35">
        <f t="shared" si="17"/>
        <v>0</v>
      </c>
    </row>
    <row r="74" spans="2:11" ht="15.75" x14ac:dyDescent="0.25">
      <c r="B74" s="132" t="s">
        <v>91</v>
      </c>
      <c r="C74" s="128"/>
      <c r="D74" s="133"/>
      <c r="E74" s="220">
        <f>SUM(E69:E73)</f>
        <v>0</v>
      </c>
      <c r="F74" s="220">
        <f>SUM(F69:F73)</f>
        <v>0</v>
      </c>
      <c r="G74" s="220">
        <f>SUM(G69:G73)</f>
        <v>0</v>
      </c>
      <c r="H74" s="220">
        <f>SUM(H69:H73)</f>
        <v>0</v>
      </c>
      <c r="I74" s="220">
        <f t="shared" ref="I74:J74" si="18">SUM(I69:I73)</f>
        <v>0</v>
      </c>
      <c r="J74" s="220">
        <f t="shared" si="18"/>
        <v>0</v>
      </c>
      <c r="K74" s="220">
        <f>SUM(K69:K73)</f>
        <v>0</v>
      </c>
    </row>
    <row r="75" spans="2:11" ht="15.75" x14ac:dyDescent="0.25">
      <c r="B75" s="7"/>
      <c r="C75" s="26"/>
      <c r="D75" s="14"/>
      <c r="E75" s="221"/>
      <c r="F75" s="35"/>
      <c r="G75" s="35"/>
      <c r="H75" s="35"/>
      <c r="I75" s="35"/>
      <c r="J75" s="35"/>
      <c r="K75" s="35">
        <f>E75-F75-G75-H75-I75-J75</f>
        <v>0</v>
      </c>
    </row>
    <row r="76" spans="2:11" ht="15.75" x14ac:dyDescent="0.25">
      <c r="B76" s="132" t="s">
        <v>92</v>
      </c>
      <c r="C76" s="127" t="s">
        <v>42</v>
      </c>
      <c r="D76" s="105"/>
      <c r="E76" s="222"/>
      <c r="F76" s="215"/>
      <c r="G76" s="215"/>
      <c r="H76" s="215"/>
      <c r="I76" s="215"/>
      <c r="J76" s="215"/>
      <c r="K76" s="215">
        <f t="shared" ref="K76:K82" si="19">E76-F76</f>
        <v>0</v>
      </c>
    </row>
    <row r="77" spans="2:11" ht="15.75" x14ac:dyDescent="0.25">
      <c r="B77" s="7"/>
      <c r="C77" s="25">
        <v>80598081</v>
      </c>
      <c r="D77" s="11" t="s">
        <v>93</v>
      </c>
      <c r="E77" s="9">
        <v>0</v>
      </c>
      <c r="F77" s="35"/>
      <c r="G77" s="35"/>
      <c r="H77" s="35"/>
      <c r="I77" s="35"/>
      <c r="J77" s="35"/>
      <c r="K77" s="35">
        <f t="shared" ref="K77:K79" si="20">E77-F77-G77-H77-I77-J77</f>
        <v>0</v>
      </c>
    </row>
    <row r="78" spans="2:11" ht="15.75" x14ac:dyDescent="0.25">
      <c r="B78" s="7"/>
      <c r="C78" s="25">
        <v>80598081</v>
      </c>
      <c r="D78" s="11" t="s">
        <v>94</v>
      </c>
      <c r="E78" s="9">
        <v>0</v>
      </c>
      <c r="F78" s="35"/>
      <c r="G78" s="35"/>
      <c r="H78" s="35"/>
      <c r="I78" s="35"/>
      <c r="J78" s="35"/>
      <c r="K78" s="35">
        <f t="shared" si="20"/>
        <v>0</v>
      </c>
    </row>
    <row r="79" spans="2:11" ht="15.75" x14ac:dyDescent="0.25">
      <c r="B79" s="7"/>
      <c r="C79" s="25">
        <v>80598081</v>
      </c>
      <c r="D79" s="11" t="s">
        <v>95</v>
      </c>
      <c r="E79" s="9">
        <v>0</v>
      </c>
      <c r="F79" s="35">
        <v>264</v>
      </c>
      <c r="G79" s="35"/>
      <c r="H79" s="35"/>
      <c r="I79" s="35">
        <v>471.49</v>
      </c>
      <c r="J79" s="35"/>
      <c r="K79" s="35">
        <f t="shared" si="20"/>
        <v>-735.49</v>
      </c>
    </row>
    <row r="80" spans="2:11" ht="15.75" x14ac:dyDescent="0.25">
      <c r="B80" s="132" t="s">
        <v>96</v>
      </c>
      <c r="C80" s="128"/>
      <c r="D80" s="133"/>
      <c r="E80" s="220">
        <f>SUM(E77:E79)</f>
        <v>0</v>
      </c>
      <c r="F80" s="220">
        <f>SUM(F77:F79)</f>
        <v>264</v>
      </c>
      <c r="G80" s="220">
        <f>SUM(G77:G79)</f>
        <v>0</v>
      </c>
      <c r="H80" s="220">
        <f>SUM(H77:H79)</f>
        <v>0</v>
      </c>
      <c r="I80" s="220">
        <f t="shared" ref="I80:J80" si="21">SUM(I77:I79)</f>
        <v>471.49</v>
      </c>
      <c r="J80" s="220">
        <f t="shared" si="21"/>
        <v>0</v>
      </c>
      <c r="K80" s="220">
        <f>SUM(K77:K79)</f>
        <v>-735.49</v>
      </c>
    </row>
    <row r="81" spans="1:11" x14ac:dyDescent="0.25">
      <c r="B81" s="11"/>
      <c r="C81" s="23"/>
      <c r="D81" s="6"/>
      <c r="E81" s="12"/>
      <c r="F81" s="35"/>
      <c r="G81" s="35"/>
      <c r="H81" s="35"/>
      <c r="I81" s="35"/>
      <c r="J81" s="35"/>
      <c r="K81" s="35">
        <f>E81-F81-G81-H81-I81-J81</f>
        <v>0</v>
      </c>
    </row>
    <row r="82" spans="1:11" ht="15.75" x14ac:dyDescent="0.25">
      <c r="B82" s="134" t="s">
        <v>97</v>
      </c>
      <c r="C82" s="127" t="s">
        <v>42</v>
      </c>
      <c r="D82" s="105"/>
      <c r="E82" s="222"/>
      <c r="F82" s="215"/>
      <c r="G82" s="215"/>
      <c r="H82" s="215"/>
      <c r="I82" s="215"/>
      <c r="J82" s="215"/>
      <c r="K82" s="215">
        <f t="shared" si="19"/>
        <v>0</v>
      </c>
    </row>
    <row r="83" spans="1:11" ht="15.75" x14ac:dyDescent="0.25">
      <c r="B83" s="8"/>
      <c r="C83" s="25">
        <v>80598081</v>
      </c>
      <c r="D83" s="8" t="s">
        <v>98</v>
      </c>
      <c r="E83" s="9">
        <v>10000</v>
      </c>
      <c r="F83" s="35"/>
      <c r="G83" s="35"/>
      <c r="H83" s="35"/>
      <c r="I83" s="35"/>
      <c r="J83" s="35"/>
      <c r="K83" s="35">
        <f t="shared" ref="K83:K91" si="22">E83-F83-G83-H83-I83-J83</f>
        <v>10000</v>
      </c>
    </row>
    <row r="84" spans="1:11" ht="15.75" x14ac:dyDescent="0.25">
      <c r="B84" s="8"/>
      <c r="C84" s="25">
        <v>80598081</v>
      </c>
      <c r="D84" s="8" t="s">
        <v>99</v>
      </c>
      <c r="E84" s="9">
        <v>0</v>
      </c>
      <c r="F84" s="35"/>
      <c r="G84" s="35"/>
      <c r="H84" s="35"/>
      <c r="I84" s="35"/>
      <c r="J84" s="35"/>
      <c r="K84" s="35">
        <f t="shared" si="22"/>
        <v>0</v>
      </c>
    </row>
    <row r="85" spans="1:11" ht="15.75" x14ac:dyDescent="0.25">
      <c r="B85" s="11"/>
      <c r="C85" s="25">
        <v>80598081</v>
      </c>
      <c r="D85" s="8" t="s">
        <v>100</v>
      </c>
      <c r="E85" s="9">
        <v>20000</v>
      </c>
      <c r="F85" s="35"/>
      <c r="G85" s="35"/>
      <c r="H85" s="35">
        <v>1000</v>
      </c>
      <c r="I85" s="35">
        <v>1185</v>
      </c>
      <c r="J85" s="35"/>
      <c r="K85" s="35">
        <f t="shared" si="22"/>
        <v>17815</v>
      </c>
    </row>
    <row r="86" spans="1:11" ht="15.75" x14ac:dyDescent="0.25">
      <c r="B86" s="8"/>
      <c r="C86" s="25">
        <v>80598081</v>
      </c>
      <c r="D86" s="8" t="s">
        <v>101</v>
      </c>
      <c r="E86" s="9">
        <v>0</v>
      </c>
      <c r="F86" s="35"/>
      <c r="G86" s="35"/>
      <c r="H86" s="35"/>
      <c r="I86" s="35"/>
      <c r="J86" s="35"/>
      <c r="K86" s="35">
        <f t="shared" si="22"/>
        <v>0</v>
      </c>
    </row>
    <row r="87" spans="1:11" ht="15.75" x14ac:dyDescent="0.25">
      <c r="B87" s="8"/>
      <c r="C87" s="25">
        <v>80598081</v>
      </c>
      <c r="D87" s="8" t="s">
        <v>102</v>
      </c>
      <c r="E87" s="9">
        <v>0</v>
      </c>
      <c r="F87" s="35"/>
      <c r="G87" s="35"/>
      <c r="H87" s="35"/>
      <c r="I87" s="35"/>
      <c r="J87" s="35"/>
      <c r="K87" s="35">
        <f t="shared" si="22"/>
        <v>0</v>
      </c>
    </row>
    <row r="88" spans="1:11" ht="15.75" x14ac:dyDescent="0.25">
      <c r="B88" s="8"/>
      <c r="C88" s="25">
        <v>80598081</v>
      </c>
      <c r="D88" s="8" t="s">
        <v>104</v>
      </c>
      <c r="E88" s="9">
        <v>0</v>
      </c>
      <c r="F88" s="35"/>
      <c r="G88" s="35"/>
      <c r="H88" s="35"/>
      <c r="I88" s="35"/>
      <c r="J88" s="35"/>
      <c r="K88" s="35">
        <f t="shared" si="22"/>
        <v>0</v>
      </c>
    </row>
    <row r="89" spans="1:11" ht="15.75" x14ac:dyDescent="0.25">
      <c r="B89" s="8"/>
      <c r="C89" s="25">
        <v>80598081</v>
      </c>
      <c r="D89" s="8" t="s">
        <v>105</v>
      </c>
      <c r="E89" s="9">
        <v>0</v>
      </c>
      <c r="F89" s="35"/>
      <c r="G89" s="35"/>
      <c r="H89" s="35"/>
      <c r="I89" s="35"/>
      <c r="J89" s="35"/>
      <c r="K89" s="35">
        <f t="shared" si="22"/>
        <v>0</v>
      </c>
    </row>
    <row r="90" spans="1:11" ht="15.75" x14ac:dyDescent="0.25">
      <c r="B90" s="8"/>
      <c r="C90" s="25">
        <v>80598081</v>
      </c>
      <c r="D90" s="8" t="s">
        <v>106</v>
      </c>
      <c r="E90" s="9">
        <v>1500</v>
      </c>
      <c r="F90" s="35"/>
      <c r="G90" s="35"/>
      <c r="H90" s="35"/>
      <c r="I90" s="35"/>
      <c r="J90" s="35"/>
      <c r="K90" s="35">
        <f t="shared" si="22"/>
        <v>1500</v>
      </c>
    </row>
    <row r="91" spans="1:11" ht="15.75" x14ac:dyDescent="0.25">
      <c r="B91" s="8"/>
      <c r="C91" s="25">
        <v>80598081</v>
      </c>
      <c r="D91" s="8" t="s">
        <v>107</v>
      </c>
      <c r="E91" s="9">
        <v>0</v>
      </c>
      <c r="F91" s="35"/>
      <c r="G91" s="35"/>
      <c r="H91" s="35"/>
      <c r="I91" s="35"/>
      <c r="J91" s="35"/>
      <c r="K91" s="35">
        <f t="shared" si="22"/>
        <v>0</v>
      </c>
    </row>
    <row r="92" spans="1:11" ht="15.75" x14ac:dyDescent="0.25">
      <c r="B92" s="132" t="s">
        <v>110</v>
      </c>
      <c r="C92" s="128"/>
      <c r="D92" s="105"/>
      <c r="E92" s="220">
        <f>SUM(E83:E91)</f>
        <v>31500</v>
      </c>
      <c r="F92" s="220">
        <f>SUM(F83:F91)</f>
        <v>0</v>
      </c>
      <c r="G92" s="220">
        <f>SUM(G83:G91)</f>
        <v>0</v>
      </c>
      <c r="H92" s="220">
        <f>SUM(H83:H91)</f>
        <v>1000</v>
      </c>
      <c r="I92" s="220">
        <f t="shared" ref="I92:J92" si="23">SUM(I83:I91)</f>
        <v>1185</v>
      </c>
      <c r="J92" s="220">
        <f t="shared" si="23"/>
        <v>0</v>
      </c>
      <c r="K92" s="220">
        <f>SUM(K83:K91)</f>
        <v>29315</v>
      </c>
    </row>
    <row r="93" spans="1:11" ht="15.75" x14ac:dyDescent="0.25">
      <c r="B93" s="7"/>
      <c r="C93" s="26"/>
      <c r="D93" s="6"/>
      <c r="E93" s="221"/>
      <c r="F93" s="35"/>
      <c r="G93" s="35"/>
      <c r="H93" s="35"/>
      <c r="I93" s="35"/>
      <c r="J93" s="35"/>
      <c r="K93" s="35">
        <f>E93-F93-G93-H93-I93-J93</f>
        <v>0</v>
      </c>
    </row>
    <row r="94" spans="1:11" ht="15.75" x14ac:dyDescent="0.25">
      <c r="A94" s="125" t="s">
        <v>111</v>
      </c>
      <c r="B94" s="10"/>
      <c r="C94" s="16" t="s">
        <v>42</v>
      </c>
      <c r="D94" s="5"/>
      <c r="E94" s="226"/>
      <c r="F94" s="226"/>
      <c r="G94" s="226"/>
      <c r="H94" s="226"/>
      <c r="I94" s="226"/>
      <c r="J94" s="226"/>
      <c r="K94" s="226"/>
    </row>
    <row r="95" spans="1:11" ht="15.75" x14ac:dyDescent="0.25">
      <c r="B95" s="17" t="s">
        <v>112</v>
      </c>
      <c r="C95" s="25">
        <v>80598081</v>
      </c>
      <c r="D95" s="11" t="s">
        <v>100</v>
      </c>
      <c r="E95" s="9">
        <v>0</v>
      </c>
      <c r="F95" s="35"/>
      <c r="G95" s="35"/>
      <c r="H95" s="35"/>
      <c r="I95" s="35"/>
      <c r="J95" s="35"/>
      <c r="K95" s="35">
        <f t="shared" ref="K95:K97" si="24">E95-F95-G95-H95-I95-J95</f>
        <v>0</v>
      </c>
    </row>
    <row r="96" spans="1:11" ht="15.75" x14ac:dyDescent="0.25">
      <c r="A96" s="125"/>
      <c r="B96" s="7" t="s">
        <v>113</v>
      </c>
      <c r="C96" s="25">
        <v>80598081</v>
      </c>
      <c r="D96" s="8" t="s">
        <v>100</v>
      </c>
      <c r="E96" s="9">
        <v>0</v>
      </c>
      <c r="F96" s="35"/>
      <c r="G96" s="35"/>
      <c r="H96" s="35"/>
      <c r="I96" s="35"/>
      <c r="J96" s="35"/>
      <c r="K96" s="35">
        <f t="shared" si="24"/>
        <v>0</v>
      </c>
    </row>
    <row r="97" spans="1:11" ht="15.75" x14ac:dyDescent="0.25">
      <c r="A97" s="125"/>
      <c r="B97" s="7" t="s">
        <v>135</v>
      </c>
      <c r="C97" s="23">
        <v>80598081</v>
      </c>
      <c r="D97" s="8" t="s">
        <v>114</v>
      </c>
      <c r="E97" s="9">
        <v>0</v>
      </c>
      <c r="F97" s="35"/>
      <c r="G97" s="35"/>
      <c r="H97" s="35"/>
      <c r="I97" s="35"/>
      <c r="J97" s="35"/>
      <c r="K97" s="35">
        <f t="shared" si="24"/>
        <v>0</v>
      </c>
    </row>
    <row r="98" spans="1:11" ht="15.75" x14ac:dyDescent="0.25">
      <c r="A98" s="125" t="s">
        <v>115</v>
      </c>
      <c r="B98" s="13"/>
      <c r="C98" s="27"/>
      <c r="D98" s="18"/>
      <c r="E98" s="227">
        <f>SUM(E95:E97)</f>
        <v>0</v>
      </c>
      <c r="F98" s="227">
        <f>SUM(F95:F97)</f>
        <v>0</v>
      </c>
      <c r="G98" s="227">
        <f>SUM(G95:G97)</f>
        <v>0</v>
      </c>
      <c r="H98" s="227">
        <f>SUM(H95:H97)</f>
        <v>0</v>
      </c>
      <c r="I98" s="227">
        <f t="shared" ref="I98:J98" si="25">SUM(I95:I97)</f>
        <v>0</v>
      </c>
      <c r="J98" s="227">
        <f t="shared" si="25"/>
        <v>0</v>
      </c>
      <c r="K98" s="227">
        <f>SUM(K95:K97)</f>
        <v>0</v>
      </c>
    </row>
    <row r="99" spans="1:11" ht="15.75" x14ac:dyDescent="0.25">
      <c r="A99" s="125"/>
      <c r="B99" s="14"/>
      <c r="C99" s="28"/>
      <c r="D99" s="8"/>
      <c r="E99" s="9"/>
      <c r="F99" s="35"/>
      <c r="G99" s="35"/>
      <c r="H99" s="35"/>
      <c r="I99" s="35"/>
      <c r="J99" s="35"/>
      <c r="K99" s="35"/>
    </row>
    <row r="100" spans="1:11" ht="15.75" x14ac:dyDescent="0.25">
      <c r="A100" s="125" t="s">
        <v>116</v>
      </c>
      <c r="B100" s="19"/>
      <c r="C100" s="29"/>
      <c r="D100" s="19"/>
      <c r="E100" s="21">
        <f>SUM(E98,E92,E80,E74,E66,E59,E54,E45,E40,E29)</f>
        <v>160825</v>
      </c>
      <c r="F100" s="21">
        <f>SUM(F98,F92,F80,F74,F66,F59,F54,F45,F40,F29)</f>
        <v>3770.86</v>
      </c>
      <c r="G100" s="21">
        <f>SUM(G98,G92,G80,G74,G66,G59,G54,G45,G40,G29)</f>
        <v>6707.04</v>
      </c>
      <c r="H100" s="21">
        <f>SUM(H98,H92,H80,H74,H66,H59,H54,H45,H40,H29)</f>
        <v>4778.5200000000004</v>
      </c>
      <c r="I100" s="21">
        <f t="shared" ref="I100:J100" si="26">SUM(I98,I92,I80,I74,I66,I59,I54,I45,I40,I29)</f>
        <v>1656.49</v>
      </c>
      <c r="J100" s="21">
        <f t="shared" si="26"/>
        <v>7858.45</v>
      </c>
      <c r="K100" s="21">
        <f>SUM(K98,K92,K80,K74,K66,K59,K54,K45,K40,K29)</f>
        <v>136053.63999999998</v>
      </c>
    </row>
  </sheetData>
  <autoFilter ref="B8:K10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activeCell="C8" sqref="C8"/>
    </sheetView>
  </sheetViews>
  <sheetFormatPr defaultRowHeight="15" x14ac:dyDescent="0.25"/>
  <cols>
    <col min="1" max="1" width="20" style="193" bestFit="1" customWidth="1"/>
    <col min="2" max="2" width="37.28515625" customWidth="1"/>
    <col min="3" max="3" width="20.7109375" style="4" bestFit="1" customWidth="1"/>
    <col min="4" max="4" width="46.28515625" bestFit="1" customWidth="1"/>
    <col min="5" max="5" width="21.5703125" bestFit="1" customWidth="1"/>
    <col min="6" max="6" width="19" style="57" bestFit="1" customWidth="1"/>
    <col min="7" max="10" width="19" style="57" customWidth="1"/>
    <col min="11" max="11" width="23.42578125" bestFit="1" customWidth="1"/>
  </cols>
  <sheetData>
    <row r="1" spans="1:13" s="83" customFormat="1" ht="21" x14ac:dyDescent="0.35">
      <c r="A1" s="207" t="s">
        <v>150</v>
      </c>
      <c r="E1" s="91"/>
      <c r="F1" s="91"/>
      <c r="G1" s="91"/>
      <c r="H1" s="91"/>
      <c r="I1" s="91"/>
      <c r="J1" s="91"/>
      <c r="K1" s="91"/>
      <c r="L1" s="91"/>
    </row>
    <row r="2" spans="1:13" s="83" customFormat="1" ht="18.75" x14ac:dyDescent="0.3">
      <c r="A2" s="206" t="s">
        <v>152</v>
      </c>
      <c r="E2" s="91"/>
      <c r="F2" s="91"/>
      <c r="G2" s="91"/>
      <c r="H2" s="91"/>
      <c r="I2" s="91"/>
      <c r="J2" s="91"/>
      <c r="K2" s="91"/>
      <c r="L2" s="91"/>
    </row>
    <row r="3" spans="1:13" s="83" customFormat="1" ht="18.75" x14ac:dyDescent="0.3">
      <c r="A3" s="210" t="s">
        <v>164</v>
      </c>
      <c r="B3" s="208"/>
      <c r="C3" s="208"/>
      <c r="D3" s="208"/>
      <c r="E3" s="209"/>
      <c r="F3" s="209"/>
      <c r="G3" s="209"/>
      <c r="H3" s="209"/>
      <c r="I3" s="209"/>
      <c r="J3" s="209"/>
      <c r="K3" s="209"/>
      <c r="L3" s="94"/>
    </row>
    <row r="4" spans="1:13" s="83" customFormat="1" x14ac:dyDescent="0.25">
      <c r="A4" s="193"/>
      <c r="C4" s="84"/>
      <c r="F4" s="91"/>
      <c r="G4" s="91"/>
      <c r="H4" s="91"/>
      <c r="I4" s="91"/>
      <c r="J4" s="91"/>
    </row>
    <row r="5" spans="1:13" s="83" customFormat="1" x14ac:dyDescent="0.25">
      <c r="A5" s="193"/>
      <c r="C5" s="84"/>
      <c r="F5" s="91"/>
      <c r="G5" s="91"/>
      <c r="H5" s="91"/>
      <c r="I5" s="91"/>
      <c r="J5" s="91"/>
    </row>
    <row r="6" spans="1:13" s="83" customFormat="1" x14ac:dyDescent="0.25">
      <c r="A6" s="193"/>
      <c r="C6" s="84"/>
      <c r="F6" s="91"/>
      <c r="G6" s="91"/>
      <c r="H6" s="91"/>
      <c r="I6" s="91"/>
      <c r="J6" s="91"/>
    </row>
    <row r="7" spans="1:13" s="83" customFormat="1" ht="15.75" x14ac:dyDescent="0.25">
      <c r="A7" s="189" t="s">
        <v>0</v>
      </c>
      <c r="B7" s="137"/>
      <c r="C7" s="129"/>
      <c r="F7" s="89"/>
      <c r="G7" s="89"/>
      <c r="H7" s="89"/>
      <c r="I7" s="89"/>
      <c r="J7" s="89"/>
      <c r="K7" s="89"/>
    </row>
    <row r="8" spans="1:13" x14ac:dyDescent="0.25">
      <c r="A8" s="204"/>
      <c r="B8" s="58"/>
      <c r="C8" s="77" t="s">
        <v>42</v>
      </c>
      <c r="D8" s="36" t="s">
        <v>117</v>
      </c>
      <c r="E8" s="92" t="s">
        <v>159</v>
      </c>
      <c r="F8" s="78" t="s">
        <v>157</v>
      </c>
      <c r="G8" s="78" t="s">
        <v>158</v>
      </c>
      <c r="H8" s="213" t="s">
        <v>161</v>
      </c>
      <c r="I8" s="213" t="s">
        <v>162</v>
      </c>
      <c r="J8" s="213" t="s">
        <v>163</v>
      </c>
      <c r="K8" s="78" t="s">
        <v>160</v>
      </c>
    </row>
    <row r="9" spans="1:13" x14ac:dyDescent="0.25">
      <c r="A9" s="204"/>
      <c r="B9" s="41" t="s">
        <v>118</v>
      </c>
      <c r="C9" s="38">
        <v>80608091</v>
      </c>
      <c r="D9" s="43" t="s">
        <v>120</v>
      </c>
      <c r="E9" s="56">
        <v>-400</v>
      </c>
      <c r="F9" s="56">
        <v>0</v>
      </c>
      <c r="G9" s="56">
        <v>0</v>
      </c>
      <c r="H9" s="56">
        <v>576.21</v>
      </c>
      <c r="I9" s="56">
        <v>0</v>
      </c>
      <c r="J9" s="56">
        <v>0</v>
      </c>
      <c r="K9" s="35">
        <f t="shared" ref="K9:K12" si="0">E9-F9-G9-H9-I9</f>
        <v>-976.21</v>
      </c>
      <c r="M9" s="56"/>
    </row>
    <row r="10" spans="1:13" x14ac:dyDescent="0.25">
      <c r="A10" s="204"/>
      <c r="B10" s="41" t="s">
        <v>121</v>
      </c>
      <c r="C10" s="38">
        <v>80608011</v>
      </c>
      <c r="D10" s="43" t="s">
        <v>122</v>
      </c>
      <c r="E10" s="35">
        <v>0</v>
      </c>
      <c r="F10" s="35">
        <v>0</v>
      </c>
      <c r="G10" s="35">
        <v>0</v>
      </c>
      <c r="H10" s="35">
        <v>0</v>
      </c>
      <c r="I10" s="35"/>
      <c r="J10" s="35"/>
      <c r="K10" s="35">
        <f t="shared" si="0"/>
        <v>0</v>
      </c>
    </row>
    <row r="11" spans="1:13" x14ac:dyDescent="0.25">
      <c r="A11" s="204"/>
      <c r="B11" s="41" t="s">
        <v>136</v>
      </c>
      <c r="C11" s="38">
        <v>80608091</v>
      </c>
      <c r="D11" s="43" t="s">
        <v>137</v>
      </c>
      <c r="E11" s="35">
        <v>-130000</v>
      </c>
      <c r="F11" s="35">
        <v>0</v>
      </c>
      <c r="G11" s="35">
        <v>0</v>
      </c>
      <c r="H11" s="35">
        <v>0</v>
      </c>
      <c r="I11" s="35"/>
      <c r="J11" s="35"/>
      <c r="K11" s="35">
        <f t="shared" si="0"/>
        <v>-130000</v>
      </c>
    </row>
    <row r="12" spans="1:13" x14ac:dyDescent="0.25">
      <c r="A12" s="204"/>
      <c r="B12" s="41" t="s">
        <v>138</v>
      </c>
      <c r="C12" s="38">
        <v>80608094</v>
      </c>
      <c r="D12" s="43" t="s">
        <v>137</v>
      </c>
      <c r="E12" s="35">
        <v>-70000</v>
      </c>
      <c r="F12" s="35">
        <v>0</v>
      </c>
      <c r="G12" s="35">
        <v>0</v>
      </c>
      <c r="H12" s="35">
        <v>0</v>
      </c>
      <c r="I12" s="35"/>
      <c r="J12" s="35"/>
      <c r="K12" s="35">
        <f t="shared" si="0"/>
        <v>-70000</v>
      </c>
    </row>
    <row r="13" spans="1:13" x14ac:dyDescent="0.25">
      <c r="A13" s="192"/>
      <c r="B13" s="101" t="s">
        <v>39</v>
      </c>
      <c r="C13" s="102"/>
      <c r="D13" s="104"/>
      <c r="E13" s="223">
        <f>SUM(E9:E12)</f>
        <v>-200400</v>
      </c>
      <c r="F13" s="223">
        <f t="shared" ref="F13:G13" si="1">SUM(F9:F12)</f>
        <v>0</v>
      </c>
      <c r="G13" s="223">
        <f t="shared" si="1"/>
        <v>0</v>
      </c>
      <c r="H13" s="223">
        <f t="shared" ref="H13:J13" si="2">SUM(H9:H12)</f>
        <v>576.21</v>
      </c>
      <c r="I13" s="223">
        <f t="shared" si="2"/>
        <v>0</v>
      </c>
      <c r="J13" s="223">
        <f t="shared" si="2"/>
        <v>0</v>
      </c>
      <c r="K13" s="223">
        <f>SUM(K9:K12)</f>
        <v>-200976.21000000002</v>
      </c>
    </row>
    <row r="14" spans="1:13" x14ac:dyDescent="0.25">
      <c r="B14" s="6"/>
      <c r="C14" s="23"/>
      <c r="D14" s="6"/>
      <c r="E14" s="35"/>
      <c r="F14" s="35"/>
      <c r="G14" s="35"/>
      <c r="H14" s="35"/>
      <c r="I14" s="35"/>
      <c r="J14" s="35"/>
      <c r="K14" s="35">
        <f>E14-F14-G14-H14-I14</f>
        <v>0</v>
      </c>
    </row>
    <row r="15" spans="1:13" s="83" customFormat="1" x14ac:dyDescent="0.25">
      <c r="A15" s="198" t="s">
        <v>40</v>
      </c>
      <c r="B15" s="93"/>
      <c r="C15" s="118"/>
      <c r="D15" s="93"/>
      <c r="E15" s="217"/>
      <c r="F15" s="141"/>
      <c r="G15" s="141"/>
      <c r="H15" s="141"/>
      <c r="I15" s="141"/>
      <c r="J15" s="141"/>
      <c r="K15" s="141"/>
    </row>
    <row r="16" spans="1:13" x14ac:dyDescent="0.25">
      <c r="B16" s="114" t="s">
        <v>41</v>
      </c>
      <c r="C16" s="136" t="s">
        <v>42</v>
      </c>
      <c r="D16" s="113"/>
      <c r="E16" s="218"/>
      <c r="F16" s="149"/>
      <c r="G16" s="149"/>
      <c r="H16" s="149"/>
      <c r="I16" s="149"/>
      <c r="J16" s="149"/>
      <c r="K16" s="149"/>
    </row>
    <row r="17" spans="2:11" x14ac:dyDescent="0.25">
      <c r="B17" s="50"/>
      <c r="C17" s="59">
        <v>80608091</v>
      </c>
      <c r="D17" s="51" t="s">
        <v>43</v>
      </c>
      <c r="E17" s="9">
        <v>0</v>
      </c>
      <c r="F17" s="35">
        <v>0</v>
      </c>
      <c r="G17" s="35">
        <v>0</v>
      </c>
      <c r="H17" s="35">
        <v>0</v>
      </c>
      <c r="I17" s="35">
        <v>0</v>
      </c>
      <c r="J17" s="35"/>
      <c r="K17" s="35">
        <f t="shared" ref="K17:K24" si="3">E17-F17-G17-H17-I17</f>
        <v>0</v>
      </c>
    </row>
    <row r="18" spans="2:11" x14ac:dyDescent="0.25">
      <c r="B18" s="50"/>
      <c r="C18" s="59">
        <v>80608091</v>
      </c>
      <c r="D18" s="51" t="s">
        <v>44</v>
      </c>
      <c r="E18" s="9">
        <v>0</v>
      </c>
      <c r="F18" s="35">
        <v>0</v>
      </c>
      <c r="G18" s="35">
        <v>0</v>
      </c>
      <c r="H18" s="35">
        <v>0</v>
      </c>
      <c r="I18" s="35">
        <v>0</v>
      </c>
      <c r="J18" s="35"/>
      <c r="K18" s="35">
        <f t="shared" si="3"/>
        <v>0</v>
      </c>
    </row>
    <row r="19" spans="2:11" x14ac:dyDescent="0.25">
      <c r="B19" s="50"/>
      <c r="C19" s="59">
        <v>80608091</v>
      </c>
      <c r="D19" s="51" t="s">
        <v>45</v>
      </c>
      <c r="E19" s="9">
        <v>0</v>
      </c>
      <c r="F19" s="35">
        <v>0</v>
      </c>
      <c r="G19" s="35">
        <v>0</v>
      </c>
      <c r="H19" s="35">
        <v>0</v>
      </c>
      <c r="I19" s="35">
        <v>0</v>
      </c>
      <c r="J19" s="35"/>
      <c r="K19" s="35">
        <f t="shared" si="3"/>
        <v>0</v>
      </c>
    </row>
    <row r="20" spans="2:11" x14ac:dyDescent="0.25">
      <c r="B20" s="50"/>
      <c r="C20" s="59">
        <v>80608091</v>
      </c>
      <c r="D20" s="51" t="s">
        <v>46</v>
      </c>
      <c r="E20" s="9">
        <v>0</v>
      </c>
      <c r="F20" s="35">
        <v>0</v>
      </c>
      <c r="G20" s="35">
        <v>0</v>
      </c>
      <c r="H20" s="35">
        <v>0</v>
      </c>
      <c r="I20" s="35">
        <v>0</v>
      </c>
      <c r="J20" s="35"/>
      <c r="K20" s="35">
        <f t="shared" si="3"/>
        <v>0</v>
      </c>
    </row>
    <row r="21" spans="2:11" x14ac:dyDescent="0.25">
      <c r="B21" s="50"/>
      <c r="C21" s="59">
        <v>80608091</v>
      </c>
      <c r="D21" s="51" t="s">
        <v>47</v>
      </c>
      <c r="E21" s="9">
        <v>0</v>
      </c>
      <c r="F21" s="35">
        <v>0</v>
      </c>
      <c r="G21" s="35">
        <v>0</v>
      </c>
      <c r="H21" s="35">
        <v>0</v>
      </c>
      <c r="I21" s="35">
        <v>0</v>
      </c>
      <c r="J21" s="35"/>
      <c r="K21" s="35">
        <f t="shared" si="3"/>
        <v>0</v>
      </c>
    </row>
    <row r="22" spans="2:11" x14ac:dyDescent="0.25">
      <c r="B22" s="50"/>
      <c r="C22" s="59">
        <v>80608091</v>
      </c>
      <c r="D22" s="51" t="s">
        <v>48</v>
      </c>
      <c r="E22" s="9">
        <v>0</v>
      </c>
      <c r="F22" s="35">
        <v>0</v>
      </c>
      <c r="G22" s="35">
        <v>0</v>
      </c>
      <c r="H22" s="35">
        <v>0</v>
      </c>
      <c r="I22" s="35">
        <v>0</v>
      </c>
      <c r="J22" s="35"/>
      <c r="K22" s="35">
        <f t="shared" si="3"/>
        <v>0</v>
      </c>
    </row>
    <row r="23" spans="2:11" x14ac:dyDescent="0.25">
      <c r="B23" s="50"/>
      <c r="C23" s="59">
        <v>80608091</v>
      </c>
      <c r="D23" s="51" t="s">
        <v>49</v>
      </c>
      <c r="E23" s="9">
        <v>0</v>
      </c>
      <c r="F23" s="35">
        <v>0</v>
      </c>
      <c r="G23" s="35">
        <v>0</v>
      </c>
      <c r="H23" s="35">
        <v>0</v>
      </c>
      <c r="I23" s="35">
        <v>0</v>
      </c>
      <c r="J23" s="35"/>
      <c r="K23" s="35">
        <f t="shared" si="3"/>
        <v>0</v>
      </c>
    </row>
    <row r="24" spans="2:11" x14ac:dyDescent="0.25">
      <c r="B24" s="50"/>
      <c r="C24" s="59">
        <v>80608091</v>
      </c>
      <c r="D24" s="51" t="s">
        <v>50</v>
      </c>
      <c r="E24" s="9">
        <v>0</v>
      </c>
      <c r="F24" s="35">
        <v>0</v>
      </c>
      <c r="G24" s="35">
        <v>0</v>
      </c>
      <c r="H24" s="35">
        <v>0</v>
      </c>
      <c r="I24" s="35">
        <v>0</v>
      </c>
      <c r="J24" s="35"/>
      <c r="K24" s="35">
        <f t="shared" si="3"/>
        <v>0</v>
      </c>
    </row>
    <row r="25" spans="2:11" x14ac:dyDescent="0.25">
      <c r="B25" s="96" t="s">
        <v>51</v>
      </c>
      <c r="C25" s="135"/>
      <c r="D25" s="96"/>
      <c r="E25" s="170">
        <f>SUM(E17:E24)</f>
        <v>0</v>
      </c>
      <c r="F25" s="170">
        <f t="shared" ref="F25:K25" si="4">SUM(F17:F24)</f>
        <v>0</v>
      </c>
      <c r="G25" s="170">
        <f t="shared" si="4"/>
        <v>0</v>
      </c>
      <c r="H25" s="170">
        <f t="shared" ref="H25:J25" si="5">SUM(H17:H24)</f>
        <v>0</v>
      </c>
      <c r="I25" s="170">
        <f t="shared" si="5"/>
        <v>0</v>
      </c>
      <c r="J25" s="170">
        <f t="shared" si="5"/>
        <v>0</v>
      </c>
      <c r="K25" s="170">
        <f t="shared" si="4"/>
        <v>0</v>
      </c>
    </row>
    <row r="26" spans="2:11" x14ac:dyDescent="0.25">
      <c r="B26" s="50"/>
      <c r="C26" s="60"/>
      <c r="D26" s="50"/>
      <c r="E26" s="52"/>
      <c r="F26" s="35"/>
      <c r="G26" s="35"/>
      <c r="H26" s="35"/>
      <c r="I26" s="35"/>
      <c r="J26" s="35"/>
      <c r="K26" s="35">
        <f>E26-F26-G26-H26-I26</f>
        <v>0</v>
      </c>
    </row>
    <row r="27" spans="2:11" x14ac:dyDescent="0.25">
      <c r="B27" s="115" t="s">
        <v>52</v>
      </c>
      <c r="C27" s="136" t="s">
        <v>42</v>
      </c>
      <c r="D27" s="115"/>
      <c r="E27" s="172"/>
      <c r="F27" s="149"/>
      <c r="G27" s="149"/>
      <c r="H27" s="149"/>
      <c r="I27" s="149"/>
      <c r="J27" s="149"/>
      <c r="K27" s="149"/>
    </row>
    <row r="28" spans="2:11" x14ac:dyDescent="0.25">
      <c r="B28" s="6"/>
      <c r="C28" s="59">
        <v>80608091</v>
      </c>
      <c r="D28" s="11" t="s">
        <v>53</v>
      </c>
      <c r="E28" s="9">
        <v>0</v>
      </c>
      <c r="F28" s="35">
        <v>0</v>
      </c>
      <c r="G28" s="35">
        <v>0</v>
      </c>
      <c r="H28" s="35">
        <v>0</v>
      </c>
      <c r="I28" s="35">
        <v>0</v>
      </c>
      <c r="J28" s="35"/>
      <c r="K28" s="35">
        <f t="shared" ref="K28:K35" si="6">E28-F28-G28-H28-I28</f>
        <v>0</v>
      </c>
    </row>
    <row r="29" spans="2:11" x14ac:dyDescent="0.25">
      <c r="B29" s="50"/>
      <c r="C29" s="59">
        <v>80608091</v>
      </c>
      <c r="D29" s="11" t="s">
        <v>54</v>
      </c>
      <c r="E29" s="9">
        <v>0</v>
      </c>
      <c r="F29" s="35">
        <v>0</v>
      </c>
      <c r="G29" s="35">
        <v>0</v>
      </c>
      <c r="H29" s="35">
        <v>0</v>
      </c>
      <c r="I29" s="35">
        <v>0</v>
      </c>
      <c r="J29" s="35"/>
      <c r="K29" s="35">
        <f t="shared" si="6"/>
        <v>0</v>
      </c>
    </row>
    <row r="30" spans="2:11" x14ac:dyDescent="0.25">
      <c r="B30" s="50"/>
      <c r="C30" s="59">
        <v>80608091</v>
      </c>
      <c r="D30" s="11" t="s">
        <v>55</v>
      </c>
      <c r="E30" s="9">
        <v>0</v>
      </c>
      <c r="F30" s="35">
        <v>0</v>
      </c>
      <c r="G30" s="35">
        <v>0</v>
      </c>
      <c r="H30" s="35">
        <v>0</v>
      </c>
      <c r="I30" s="35">
        <v>0</v>
      </c>
      <c r="J30" s="35"/>
      <c r="K30" s="35">
        <f t="shared" si="6"/>
        <v>0</v>
      </c>
    </row>
    <row r="31" spans="2:11" x14ac:dyDescent="0.25">
      <c r="B31" s="50"/>
      <c r="C31" s="59">
        <v>80608091</v>
      </c>
      <c r="D31" s="11" t="s">
        <v>56</v>
      </c>
      <c r="E31" s="9">
        <v>0</v>
      </c>
      <c r="F31" s="35">
        <v>0</v>
      </c>
      <c r="G31" s="35">
        <v>0</v>
      </c>
      <c r="H31" s="35">
        <v>0</v>
      </c>
      <c r="I31" s="35">
        <v>0</v>
      </c>
      <c r="J31" s="35"/>
      <c r="K31" s="35">
        <f t="shared" si="6"/>
        <v>0</v>
      </c>
    </row>
    <row r="32" spans="2:11" x14ac:dyDescent="0.25">
      <c r="B32" s="50"/>
      <c r="C32" s="59">
        <v>80608091</v>
      </c>
      <c r="D32" s="11" t="s">
        <v>57</v>
      </c>
      <c r="E32" s="9">
        <v>0</v>
      </c>
      <c r="F32" s="35">
        <v>0</v>
      </c>
      <c r="G32" s="35">
        <v>0</v>
      </c>
      <c r="H32" s="35">
        <v>0</v>
      </c>
      <c r="I32" s="35">
        <v>0</v>
      </c>
      <c r="J32" s="35"/>
      <c r="K32" s="35">
        <f t="shared" si="6"/>
        <v>0</v>
      </c>
    </row>
    <row r="33" spans="2:11" x14ac:dyDescent="0.25">
      <c r="B33" s="50"/>
      <c r="C33" s="59">
        <v>80608091</v>
      </c>
      <c r="D33" s="11" t="s">
        <v>58</v>
      </c>
      <c r="E33" s="9">
        <v>0</v>
      </c>
      <c r="F33" s="35">
        <v>0</v>
      </c>
      <c r="G33" s="35">
        <v>0</v>
      </c>
      <c r="H33" s="35">
        <v>0</v>
      </c>
      <c r="I33" s="35">
        <v>0</v>
      </c>
      <c r="J33" s="35"/>
      <c r="K33" s="35">
        <f t="shared" si="6"/>
        <v>0</v>
      </c>
    </row>
    <row r="34" spans="2:11" x14ac:dyDescent="0.25">
      <c r="B34" s="50"/>
      <c r="C34" s="59">
        <v>80608091</v>
      </c>
      <c r="D34" s="11" t="s">
        <v>59</v>
      </c>
      <c r="E34" s="9">
        <v>0</v>
      </c>
      <c r="F34" s="35">
        <v>0</v>
      </c>
      <c r="G34" s="35">
        <v>0</v>
      </c>
      <c r="H34" s="35">
        <v>0</v>
      </c>
      <c r="I34" s="35">
        <v>0</v>
      </c>
      <c r="J34" s="35"/>
      <c r="K34" s="35">
        <f t="shared" si="6"/>
        <v>0</v>
      </c>
    </row>
    <row r="35" spans="2:11" x14ac:dyDescent="0.25">
      <c r="B35" s="50"/>
      <c r="C35" s="59">
        <v>80608091</v>
      </c>
      <c r="D35" s="11" t="s">
        <v>60</v>
      </c>
      <c r="E35" s="9">
        <v>0</v>
      </c>
      <c r="F35" s="35">
        <v>0</v>
      </c>
      <c r="G35" s="35">
        <v>0</v>
      </c>
      <c r="H35" s="35">
        <v>0</v>
      </c>
      <c r="I35" s="35">
        <v>0</v>
      </c>
      <c r="J35" s="35"/>
      <c r="K35" s="35">
        <f t="shared" si="6"/>
        <v>0</v>
      </c>
    </row>
    <row r="36" spans="2:11" x14ac:dyDescent="0.25">
      <c r="B36" s="96" t="s">
        <v>61</v>
      </c>
      <c r="C36" s="135"/>
      <c r="D36" s="96"/>
      <c r="E36" s="170">
        <f>SUM(E28:E35)</f>
        <v>0</v>
      </c>
      <c r="F36" s="170">
        <f t="shared" ref="F36:K36" si="7">SUM(F28:F35)</f>
        <v>0</v>
      </c>
      <c r="G36" s="170">
        <f t="shared" si="7"/>
        <v>0</v>
      </c>
      <c r="H36" s="170">
        <f t="shared" ref="H36:I36" si="8">SUM(H28:H35)</f>
        <v>0</v>
      </c>
      <c r="I36" s="170">
        <f t="shared" si="8"/>
        <v>0</v>
      </c>
      <c r="J36" s="170"/>
      <c r="K36" s="170">
        <f t="shared" si="7"/>
        <v>0</v>
      </c>
    </row>
    <row r="37" spans="2:11" x14ac:dyDescent="0.25">
      <c r="B37" s="50"/>
      <c r="C37" s="60"/>
      <c r="D37" s="50"/>
      <c r="E37" s="12"/>
      <c r="F37" s="35"/>
      <c r="G37" s="35"/>
      <c r="H37" s="35"/>
      <c r="I37" s="35"/>
      <c r="J37" s="35"/>
      <c r="K37" s="35">
        <f>E37-F37-G37-H37-I37</f>
        <v>0</v>
      </c>
    </row>
    <row r="38" spans="2:11" x14ac:dyDescent="0.25">
      <c r="B38" s="115" t="s">
        <v>62</v>
      </c>
      <c r="C38" s="136" t="s">
        <v>42</v>
      </c>
      <c r="D38" s="113"/>
      <c r="E38" s="172"/>
      <c r="F38" s="149"/>
      <c r="G38" s="149"/>
      <c r="H38" s="149"/>
      <c r="I38" s="149"/>
      <c r="J38" s="149"/>
      <c r="K38" s="149"/>
    </row>
    <row r="39" spans="2:11" x14ac:dyDescent="0.25">
      <c r="B39" s="6"/>
      <c r="C39" s="59">
        <v>80608091</v>
      </c>
      <c r="D39" s="51" t="s">
        <v>63</v>
      </c>
      <c r="E39" s="9">
        <v>0</v>
      </c>
      <c r="F39" s="35">
        <v>0</v>
      </c>
      <c r="G39" s="35">
        <v>0</v>
      </c>
      <c r="H39" s="35">
        <v>0</v>
      </c>
      <c r="I39" s="35">
        <v>0</v>
      </c>
      <c r="J39" s="35"/>
      <c r="K39" s="35">
        <f t="shared" ref="K39:K40" si="9">E39-F39-G39-H39-I39</f>
        <v>0</v>
      </c>
    </row>
    <row r="40" spans="2:11" x14ac:dyDescent="0.25">
      <c r="B40" s="50"/>
      <c r="C40" s="59">
        <v>80608091</v>
      </c>
      <c r="D40" s="51" t="s">
        <v>132</v>
      </c>
      <c r="E40" s="9">
        <v>0</v>
      </c>
      <c r="F40" s="35">
        <v>0</v>
      </c>
      <c r="G40" s="35">
        <v>0</v>
      </c>
      <c r="H40" s="35">
        <v>0</v>
      </c>
      <c r="I40" s="35">
        <v>0</v>
      </c>
      <c r="J40" s="35"/>
      <c r="K40" s="35">
        <f t="shared" si="9"/>
        <v>0</v>
      </c>
    </row>
    <row r="41" spans="2:11" x14ac:dyDescent="0.25">
      <c r="B41" s="96" t="s">
        <v>65</v>
      </c>
      <c r="C41" s="135"/>
      <c r="D41" s="106"/>
      <c r="E41" s="170">
        <f>SUM(E39:E40)</f>
        <v>0</v>
      </c>
      <c r="F41" s="170">
        <f t="shared" ref="F41:K41" si="10">SUM(F39:F40)</f>
        <v>0</v>
      </c>
      <c r="G41" s="170">
        <f t="shared" si="10"/>
        <v>0</v>
      </c>
      <c r="H41" s="170">
        <f t="shared" ref="H41:I41" si="11">SUM(H39:H40)</f>
        <v>0</v>
      </c>
      <c r="I41" s="170">
        <f t="shared" si="11"/>
        <v>0</v>
      </c>
      <c r="J41" s="170"/>
      <c r="K41" s="170">
        <f t="shared" si="10"/>
        <v>0</v>
      </c>
    </row>
    <row r="42" spans="2:11" x14ac:dyDescent="0.25">
      <c r="B42" s="50"/>
      <c r="C42" s="60"/>
      <c r="D42" s="53"/>
      <c r="E42" s="52"/>
      <c r="F42" s="35"/>
      <c r="G42" s="35"/>
      <c r="H42" s="35"/>
      <c r="I42" s="35"/>
      <c r="J42" s="35"/>
      <c r="K42" s="35">
        <f>E42-F42-G42-H42-I42</f>
        <v>0</v>
      </c>
    </row>
    <row r="43" spans="2:11" x14ac:dyDescent="0.25">
      <c r="B43" s="115" t="s">
        <v>66</v>
      </c>
      <c r="C43" s="136" t="s">
        <v>42</v>
      </c>
      <c r="D43" s="113"/>
      <c r="E43" s="172"/>
      <c r="F43" s="149"/>
      <c r="G43" s="149"/>
      <c r="H43" s="149"/>
      <c r="I43" s="149"/>
      <c r="J43" s="149"/>
      <c r="K43" s="149"/>
    </row>
    <row r="44" spans="2:11" x14ac:dyDescent="0.25">
      <c r="B44" s="6"/>
      <c r="C44" s="59">
        <v>80608091</v>
      </c>
      <c r="D44" s="51" t="s">
        <v>67</v>
      </c>
      <c r="E44" s="9">
        <v>0</v>
      </c>
      <c r="F44" s="35">
        <v>0</v>
      </c>
      <c r="G44" s="35">
        <v>0</v>
      </c>
      <c r="H44" s="35">
        <v>0</v>
      </c>
      <c r="I44" s="35">
        <v>0</v>
      </c>
      <c r="J44" s="35"/>
      <c r="K44" s="35">
        <f t="shared" ref="K44:K49" si="12">E44-F44-G44-H44-I44</f>
        <v>0</v>
      </c>
    </row>
    <row r="45" spans="2:11" x14ac:dyDescent="0.25">
      <c r="B45" s="50"/>
      <c r="C45" s="59">
        <v>80608091</v>
      </c>
      <c r="D45" s="51" t="s">
        <v>70</v>
      </c>
      <c r="E45" s="9">
        <v>0</v>
      </c>
      <c r="F45" s="35">
        <v>0</v>
      </c>
      <c r="G45" s="35">
        <v>0</v>
      </c>
      <c r="H45" s="35">
        <v>0</v>
      </c>
      <c r="I45" s="35">
        <v>0</v>
      </c>
      <c r="J45" s="35"/>
      <c r="K45" s="35">
        <f t="shared" si="12"/>
        <v>0</v>
      </c>
    </row>
    <row r="46" spans="2:11" x14ac:dyDescent="0.25">
      <c r="B46" s="50"/>
      <c r="C46" s="59">
        <v>80608091</v>
      </c>
      <c r="D46" s="51" t="s">
        <v>72</v>
      </c>
      <c r="E46" s="9">
        <v>0</v>
      </c>
      <c r="F46" s="35">
        <v>0</v>
      </c>
      <c r="G46" s="35">
        <v>0</v>
      </c>
      <c r="H46" s="35">
        <v>0</v>
      </c>
      <c r="I46" s="35">
        <v>0</v>
      </c>
      <c r="J46" s="35"/>
      <c r="K46" s="35">
        <f t="shared" si="12"/>
        <v>0</v>
      </c>
    </row>
    <row r="47" spans="2:11" x14ac:dyDescent="0.25">
      <c r="B47" s="50"/>
      <c r="C47" s="59">
        <v>80608091</v>
      </c>
      <c r="D47" s="51" t="s">
        <v>68</v>
      </c>
      <c r="E47" s="9">
        <v>0</v>
      </c>
      <c r="F47" s="35">
        <v>0</v>
      </c>
      <c r="G47" s="35">
        <v>0</v>
      </c>
      <c r="H47" s="35">
        <v>0</v>
      </c>
      <c r="I47" s="35">
        <v>0</v>
      </c>
      <c r="J47" s="35"/>
      <c r="K47" s="35">
        <f t="shared" si="12"/>
        <v>0</v>
      </c>
    </row>
    <row r="48" spans="2:11" x14ac:dyDescent="0.25">
      <c r="B48" s="50"/>
      <c r="C48" s="59">
        <v>80608091</v>
      </c>
      <c r="D48" s="51" t="s">
        <v>69</v>
      </c>
      <c r="E48" s="9">
        <v>0</v>
      </c>
      <c r="F48" s="35">
        <v>0</v>
      </c>
      <c r="G48" s="35">
        <v>0</v>
      </c>
      <c r="H48" s="35">
        <v>0</v>
      </c>
      <c r="I48" s="35">
        <v>0</v>
      </c>
      <c r="J48" s="35"/>
      <c r="K48" s="35">
        <f t="shared" si="12"/>
        <v>0</v>
      </c>
    </row>
    <row r="49" spans="2:11" x14ac:dyDescent="0.25">
      <c r="B49" s="50"/>
      <c r="C49" s="59">
        <v>80608091</v>
      </c>
      <c r="D49" s="51" t="s">
        <v>71</v>
      </c>
      <c r="E49" s="9">
        <v>0</v>
      </c>
      <c r="F49" s="35">
        <v>0</v>
      </c>
      <c r="G49" s="35">
        <v>0</v>
      </c>
      <c r="H49" s="35">
        <v>0</v>
      </c>
      <c r="I49" s="35">
        <v>0</v>
      </c>
      <c r="J49" s="35"/>
      <c r="K49" s="35">
        <f t="shared" si="12"/>
        <v>0</v>
      </c>
    </row>
    <row r="50" spans="2:11" x14ac:dyDescent="0.25">
      <c r="B50" s="96" t="s">
        <v>73</v>
      </c>
      <c r="C50" s="135"/>
      <c r="D50" s="106"/>
      <c r="E50" s="170">
        <f>SUM(E44:E49)</f>
        <v>0</v>
      </c>
      <c r="F50" s="170">
        <f t="shared" ref="F50:K50" si="13">SUM(F44:F49)</f>
        <v>0</v>
      </c>
      <c r="G50" s="170">
        <f t="shared" si="13"/>
        <v>0</v>
      </c>
      <c r="H50" s="170">
        <f t="shared" ref="H50:I50" si="14">SUM(H44:H49)</f>
        <v>0</v>
      </c>
      <c r="I50" s="170">
        <f t="shared" si="14"/>
        <v>0</v>
      </c>
      <c r="J50" s="170"/>
      <c r="K50" s="170">
        <f t="shared" si="13"/>
        <v>0</v>
      </c>
    </row>
    <row r="51" spans="2:11" x14ac:dyDescent="0.25">
      <c r="B51" s="50"/>
      <c r="C51" s="60"/>
      <c r="D51" s="53"/>
      <c r="E51" s="52"/>
      <c r="F51" s="35"/>
      <c r="G51" s="35"/>
      <c r="H51" s="35"/>
      <c r="I51" s="35"/>
      <c r="J51" s="35"/>
      <c r="K51" s="35">
        <f>E51-F51-G51-H51-I51</f>
        <v>0</v>
      </c>
    </row>
    <row r="52" spans="2:11" x14ac:dyDescent="0.25">
      <c r="B52" s="115" t="s">
        <v>74</v>
      </c>
      <c r="C52" s="136" t="s">
        <v>42</v>
      </c>
      <c r="D52" s="113"/>
      <c r="E52" s="172"/>
      <c r="F52" s="149"/>
      <c r="G52" s="149"/>
      <c r="H52" s="149"/>
      <c r="I52" s="149"/>
      <c r="J52" s="149"/>
      <c r="K52" s="149"/>
    </row>
    <row r="53" spans="2:11" x14ac:dyDescent="0.25">
      <c r="B53" s="6"/>
      <c r="C53" s="59">
        <v>80608091</v>
      </c>
      <c r="D53" s="11" t="s">
        <v>75</v>
      </c>
      <c r="E53" s="9">
        <v>0</v>
      </c>
      <c r="F53" s="35">
        <v>0</v>
      </c>
      <c r="G53" s="35">
        <v>0</v>
      </c>
      <c r="H53" s="35">
        <v>0</v>
      </c>
      <c r="I53" s="35">
        <v>0</v>
      </c>
      <c r="J53" s="35"/>
      <c r="K53" s="35">
        <f t="shared" ref="K53:K54" si="15">E53-F53-G53-H53-I53</f>
        <v>0</v>
      </c>
    </row>
    <row r="54" spans="2:11" x14ac:dyDescent="0.25">
      <c r="B54" s="50"/>
      <c r="C54" s="59">
        <v>80608091</v>
      </c>
      <c r="D54" s="11" t="s">
        <v>76</v>
      </c>
      <c r="E54" s="9">
        <v>0</v>
      </c>
      <c r="F54" s="35">
        <v>0</v>
      </c>
      <c r="G54" s="35">
        <v>0</v>
      </c>
      <c r="H54" s="35">
        <v>0</v>
      </c>
      <c r="I54" s="35">
        <v>0</v>
      </c>
      <c r="J54" s="35"/>
      <c r="K54" s="35">
        <f t="shared" si="15"/>
        <v>0</v>
      </c>
    </row>
    <row r="55" spans="2:11" x14ac:dyDescent="0.25">
      <c r="B55" s="96" t="s">
        <v>78</v>
      </c>
      <c r="C55" s="135"/>
      <c r="D55" s="106"/>
      <c r="E55" s="170">
        <f>SUM(E53:E54)</f>
        <v>0</v>
      </c>
      <c r="F55" s="170">
        <f t="shared" ref="F55:K55" si="16">SUM(F53:F54)</f>
        <v>0</v>
      </c>
      <c r="G55" s="170">
        <f t="shared" si="16"/>
        <v>0</v>
      </c>
      <c r="H55" s="170">
        <f t="shared" ref="H55:I55" si="17">SUM(H53:H54)</f>
        <v>0</v>
      </c>
      <c r="I55" s="170">
        <f t="shared" si="17"/>
        <v>0</v>
      </c>
      <c r="J55" s="170"/>
      <c r="K55" s="170">
        <f t="shared" si="16"/>
        <v>0</v>
      </c>
    </row>
    <row r="56" spans="2:11" x14ac:dyDescent="0.25">
      <c r="B56" s="50"/>
      <c r="C56" s="60"/>
      <c r="D56" s="53"/>
      <c r="E56" s="52"/>
      <c r="F56" s="35"/>
      <c r="G56" s="35"/>
      <c r="H56" s="35"/>
      <c r="I56" s="35"/>
      <c r="J56" s="35"/>
      <c r="K56" s="35">
        <f>E56-F56-G56-H56-I56</f>
        <v>0</v>
      </c>
    </row>
    <row r="57" spans="2:11" x14ac:dyDescent="0.25">
      <c r="B57" s="115" t="s">
        <v>79</v>
      </c>
      <c r="C57" s="136" t="s">
        <v>42</v>
      </c>
      <c r="D57" s="113"/>
      <c r="E57" s="172"/>
      <c r="F57" s="149"/>
      <c r="G57" s="149"/>
      <c r="H57" s="149"/>
      <c r="I57" s="149"/>
      <c r="J57" s="149"/>
      <c r="K57" s="149"/>
    </row>
    <row r="58" spans="2:11" x14ac:dyDescent="0.25">
      <c r="B58" s="6"/>
      <c r="C58" s="59">
        <v>80608091</v>
      </c>
      <c r="D58" s="51" t="s">
        <v>80</v>
      </c>
      <c r="E58" s="9">
        <v>0</v>
      </c>
      <c r="F58" s="35">
        <v>0</v>
      </c>
      <c r="G58" s="35">
        <v>0</v>
      </c>
      <c r="H58" s="35">
        <v>0</v>
      </c>
      <c r="I58" s="35">
        <v>0</v>
      </c>
      <c r="J58" s="35"/>
      <c r="K58" s="35">
        <f t="shared" ref="K58:K61" si="18">E58-F58-G58-H58-I58</f>
        <v>0</v>
      </c>
    </row>
    <row r="59" spans="2:11" x14ac:dyDescent="0.25">
      <c r="B59" s="50"/>
      <c r="C59" s="59">
        <v>80608091</v>
      </c>
      <c r="D59" s="51" t="s">
        <v>81</v>
      </c>
      <c r="E59" s="9">
        <v>0</v>
      </c>
      <c r="F59" s="35">
        <v>0</v>
      </c>
      <c r="G59" s="35">
        <v>0</v>
      </c>
      <c r="H59" s="35">
        <v>0</v>
      </c>
      <c r="I59" s="35">
        <v>0</v>
      </c>
      <c r="J59" s="35"/>
      <c r="K59" s="35">
        <f t="shared" si="18"/>
        <v>0</v>
      </c>
    </row>
    <row r="60" spans="2:11" x14ac:dyDescent="0.25">
      <c r="B60" s="50"/>
      <c r="C60" s="59">
        <v>80608091</v>
      </c>
      <c r="D60" s="51" t="s">
        <v>83</v>
      </c>
      <c r="E60" s="9">
        <v>0</v>
      </c>
      <c r="F60" s="35">
        <v>0</v>
      </c>
      <c r="G60" s="35">
        <v>0</v>
      </c>
      <c r="H60" s="35">
        <v>0</v>
      </c>
      <c r="I60" s="35">
        <v>0</v>
      </c>
      <c r="J60" s="35"/>
      <c r="K60" s="35">
        <f t="shared" si="18"/>
        <v>0</v>
      </c>
    </row>
    <row r="61" spans="2:11" x14ac:dyDescent="0.25">
      <c r="B61" s="50"/>
      <c r="C61" s="59">
        <v>80608091</v>
      </c>
      <c r="D61" s="51" t="s">
        <v>82</v>
      </c>
      <c r="E61" s="9">
        <v>0</v>
      </c>
      <c r="F61" s="35">
        <v>0</v>
      </c>
      <c r="G61" s="35">
        <v>0</v>
      </c>
      <c r="H61" s="35">
        <v>0</v>
      </c>
      <c r="I61" s="35">
        <v>0</v>
      </c>
      <c r="J61" s="35"/>
      <c r="K61" s="35">
        <f t="shared" si="18"/>
        <v>0</v>
      </c>
    </row>
    <row r="62" spans="2:11" x14ac:dyDescent="0.25">
      <c r="B62" s="96" t="s">
        <v>84</v>
      </c>
      <c r="C62" s="135"/>
      <c r="D62" s="106"/>
      <c r="E62" s="170">
        <f>SUM(E57:E61)</f>
        <v>0</v>
      </c>
      <c r="F62" s="170">
        <f t="shared" ref="F62:K62" si="19">SUM(F57:F61)</f>
        <v>0</v>
      </c>
      <c r="G62" s="170">
        <f t="shared" si="19"/>
        <v>0</v>
      </c>
      <c r="H62" s="170">
        <f t="shared" ref="H62:I62" si="20">SUM(H57:H61)</f>
        <v>0</v>
      </c>
      <c r="I62" s="170">
        <f t="shared" si="20"/>
        <v>0</v>
      </c>
      <c r="J62" s="170"/>
      <c r="K62" s="170">
        <f t="shared" si="19"/>
        <v>0</v>
      </c>
    </row>
    <row r="63" spans="2:11" x14ac:dyDescent="0.25">
      <c r="B63" s="50"/>
      <c r="C63" s="60"/>
      <c r="D63" s="53"/>
      <c r="E63" s="52"/>
      <c r="F63" s="35"/>
      <c r="G63" s="35"/>
      <c r="H63" s="35"/>
      <c r="I63" s="35"/>
      <c r="J63" s="35"/>
      <c r="K63" s="35">
        <f>E63-F63-G63-H63-I63</f>
        <v>0</v>
      </c>
    </row>
    <row r="64" spans="2:11" x14ac:dyDescent="0.25">
      <c r="B64" s="115" t="s">
        <v>85</v>
      </c>
      <c r="C64" s="136" t="s">
        <v>42</v>
      </c>
      <c r="D64" s="113"/>
      <c r="E64" s="172"/>
      <c r="F64" s="149"/>
      <c r="G64" s="149"/>
      <c r="H64" s="149"/>
      <c r="I64" s="149"/>
      <c r="J64" s="149"/>
      <c r="K64" s="149"/>
    </row>
    <row r="65" spans="2:11" x14ac:dyDescent="0.25">
      <c r="B65" s="6"/>
      <c r="C65" s="59">
        <v>80608091</v>
      </c>
      <c r="D65" s="51" t="s">
        <v>134</v>
      </c>
      <c r="E65" s="9">
        <v>0</v>
      </c>
      <c r="F65" s="35">
        <v>0</v>
      </c>
      <c r="G65" s="35">
        <v>0</v>
      </c>
      <c r="H65" s="35">
        <v>0</v>
      </c>
      <c r="I65" s="35">
        <v>0</v>
      </c>
      <c r="J65" s="35"/>
      <c r="K65" s="35">
        <f t="shared" ref="K65:K69" si="21">E65-F65-G65-H65-I65</f>
        <v>0</v>
      </c>
    </row>
    <row r="66" spans="2:11" x14ac:dyDescent="0.25">
      <c r="B66" s="50"/>
      <c r="C66" s="59">
        <v>80608091</v>
      </c>
      <c r="D66" s="51" t="s">
        <v>87</v>
      </c>
      <c r="E66" s="9">
        <v>0</v>
      </c>
      <c r="F66" s="35">
        <v>0</v>
      </c>
      <c r="G66" s="35">
        <v>0</v>
      </c>
      <c r="H66" s="35">
        <v>0</v>
      </c>
      <c r="I66" s="35">
        <v>0</v>
      </c>
      <c r="J66" s="35"/>
      <c r="K66" s="35">
        <f t="shared" si="21"/>
        <v>0</v>
      </c>
    </row>
    <row r="67" spans="2:11" x14ac:dyDescent="0.25">
      <c r="B67" s="50"/>
      <c r="C67" s="59">
        <v>80608091</v>
      </c>
      <c r="D67" s="51" t="s">
        <v>88</v>
      </c>
      <c r="E67" s="9">
        <v>0</v>
      </c>
      <c r="F67" s="35">
        <v>0</v>
      </c>
      <c r="G67" s="35">
        <v>0</v>
      </c>
      <c r="H67" s="35">
        <v>0</v>
      </c>
      <c r="I67" s="35">
        <v>0</v>
      </c>
      <c r="J67" s="35"/>
      <c r="K67" s="35">
        <f t="shared" si="21"/>
        <v>0</v>
      </c>
    </row>
    <row r="68" spans="2:11" x14ac:dyDescent="0.25">
      <c r="B68" s="50"/>
      <c r="C68" s="59">
        <v>80608091</v>
      </c>
      <c r="D68" s="51" t="s">
        <v>89</v>
      </c>
      <c r="E68" s="9">
        <v>0</v>
      </c>
      <c r="F68" s="35">
        <v>0</v>
      </c>
      <c r="G68" s="35">
        <v>0</v>
      </c>
      <c r="H68" s="35">
        <v>0</v>
      </c>
      <c r="I68" s="35">
        <v>0</v>
      </c>
      <c r="J68" s="35"/>
      <c r="K68" s="35">
        <f t="shared" si="21"/>
        <v>0</v>
      </c>
    </row>
    <row r="69" spans="2:11" x14ac:dyDescent="0.25">
      <c r="B69" s="50"/>
      <c r="C69" s="59">
        <v>80608091</v>
      </c>
      <c r="D69" s="51" t="s">
        <v>90</v>
      </c>
      <c r="E69" s="9">
        <v>0</v>
      </c>
      <c r="F69" s="35">
        <v>0</v>
      </c>
      <c r="G69" s="35">
        <v>0</v>
      </c>
      <c r="H69" s="35">
        <v>0</v>
      </c>
      <c r="I69" s="35">
        <v>0</v>
      </c>
      <c r="J69" s="35"/>
      <c r="K69" s="35">
        <f t="shared" si="21"/>
        <v>0</v>
      </c>
    </row>
    <row r="70" spans="2:11" x14ac:dyDescent="0.25">
      <c r="B70" s="96" t="s">
        <v>91</v>
      </c>
      <c r="C70" s="135"/>
      <c r="D70" s="106"/>
      <c r="E70" s="170">
        <f>SUM(E65:E69)</f>
        <v>0</v>
      </c>
      <c r="F70" s="170">
        <f t="shared" ref="F70:K70" si="22">SUM(F65:F69)</f>
        <v>0</v>
      </c>
      <c r="G70" s="170">
        <f t="shared" si="22"/>
        <v>0</v>
      </c>
      <c r="H70" s="170">
        <f t="shared" ref="H70:I70" si="23">SUM(H65:H69)</f>
        <v>0</v>
      </c>
      <c r="I70" s="170">
        <f t="shared" si="23"/>
        <v>0</v>
      </c>
      <c r="J70" s="170"/>
      <c r="K70" s="170">
        <f t="shared" si="22"/>
        <v>0</v>
      </c>
    </row>
    <row r="71" spans="2:11" x14ac:dyDescent="0.25">
      <c r="B71" s="50"/>
      <c r="C71" s="60"/>
      <c r="D71" s="53"/>
      <c r="E71" s="52"/>
      <c r="F71" s="35"/>
      <c r="G71" s="35"/>
      <c r="H71" s="35"/>
      <c r="I71" s="35"/>
      <c r="J71" s="35"/>
      <c r="K71" s="35">
        <f>E71-F71-G71-H71-I71</f>
        <v>0</v>
      </c>
    </row>
    <row r="72" spans="2:11" x14ac:dyDescent="0.25">
      <c r="B72" s="115" t="s">
        <v>92</v>
      </c>
      <c r="C72" s="136" t="s">
        <v>42</v>
      </c>
      <c r="D72" s="113"/>
      <c r="E72" s="172"/>
      <c r="F72" s="149"/>
      <c r="G72" s="149"/>
      <c r="H72" s="149"/>
      <c r="I72" s="149"/>
      <c r="J72" s="149"/>
      <c r="K72" s="149"/>
    </row>
    <row r="73" spans="2:11" x14ac:dyDescent="0.25">
      <c r="B73" s="50"/>
      <c r="C73" s="59">
        <v>80608091</v>
      </c>
      <c r="D73" s="11" t="s">
        <v>93</v>
      </c>
      <c r="E73" s="9">
        <v>0</v>
      </c>
      <c r="F73" s="35">
        <v>0</v>
      </c>
      <c r="G73" s="35">
        <v>0</v>
      </c>
      <c r="H73" s="35">
        <v>0</v>
      </c>
      <c r="I73" s="35">
        <v>0</v>
      </c>
      <c r="J73" s="35"/>
      <c r="K73" s="35">
        <f t="shared" ref="K73:K75" si="24">E73-F73-G73-H73-I73</f>
        <v>0</v>
      </c>
    </row>
    <row r="74" spans="2:11" x14ac:dyDescent="0.25">
      <c r="B74" s="50"/>
      <c r="C74" s="59">
        <v>80608091</v>
      </c>
      <c r="D74" s="11" t="s">
        <v>94</v>
      </c>
      <c r="E74" s="9">
        <v>130000</v>
      </c>
      <c r="F74" s="35">
        <v>0</v>
      </c>
      <c r="G74" s="35">
        <v>0</v>
      </c>
      <c r="H74" s="35">
        <v>0</v>
      </c>
      <c r="I74" s="35">
        <v>0</v>
      </c>
      <c r="J74" s="35"/>
      <c r="K74" s="35">
        <f t="shared" si="24"/>
        <v>130000</v>
      </c>
    </row>
    <row r="75" spans="2:11" x14ac:dyDescent="0.25">
      <c r="B75" s="50"/>
      <c r="C75" s="59">
        <v>80608091</v>
      </c>
      <c r="D75" s="11" t="s">
        <v>95</v>
      </c>
      <c r="E75" s="9">
        <v>0</v>
      </c>
      <c r="F75" s="35">
        <v>0</v>
      </c>
      <c r="G75" s="35">
        <v>0</v>
      </c>
      <c r="H75" s="35">
        <v>0</v>
      </c>
      <c r="I75" s="35">
        <v>0</v>
      </c>
      <c r="J75" s="35"/>
      <c r="K75" s="35">
        <f t="shared" si="24"/>
        <v>0</v>
      </c>
    </row>
    <row r="76" spans="2:11" x14ac:dyDescent="0.25">
      <c r="B76" s="96" t="s">
        <v>96</v>
      </c>
      <c r="C76" s="135"/>
      <c r="D76" s="106"/>
      <c r="E76" s="170">
        <f>SUM(E73:E75)</f>
        <v>130000</v>
      </c>
      <c r="F76" s="170">
        <f t="shared" ref="F76:K76" si="25">SUM(F73:F75)</f>
        <v>0</v>
      </c>
      <c r="G76" s="170">
        <f t="shared" si="25"/>
        <v>0</v>
      </c>
      <c r="H76" s="170">
        <f t="shared" ref="H76:I76" si="26">SUM(H73:H75)</f>
        <v>0</v>
      </c>
      <c r="I76" s="170">
        <f t="shared" si="26"/>
        <v>0</v>
      </c>
      <c r="J76" s="170"/>
      <c r="K76" s="170">
        <f t="shared" si="25"/>
        <v>130000</v>
      </c>
    </row>
    <row r="77" spans="2:11" x14ac:dyDescent="0.25">
      <c r="B77" s="11"/>
      <c r="C77" s="23"/>
      <c r="D77" s="6"/>
      <c r="E77" s="12"/>
      <c r="F77" s="35"/>
      <c r="G77" s="35"/>
      <c r="H77" s="35"/>
      <c r="I77" s="35"/>
      <c r="J77" s="35"/>
      <c r="K77" s="35">
        <f>E77-F77-G77-H77-I77</f>
        <v>0</v>
      </c>
    </row>
    <row r="78" spans="2:11" x14ac:dyDescent="0.25">
      <c r="B78" s="116" t="s">
        <v>97</v>
      </c>
      <c r="C78" s="136" t="s">
        <v>42</v>
      </c>
      <c r="D78" s="113"/>
      <c r="E78" s="172"/>
      <c r="F78" s="149"/>
      <c r="G78" s="149"/>
      <c r="H78" s="149"/>
      <c r="I78" s="149"/>
      <c r="J78" s="149"/>
      <c r="K78" s="149"/>
    </row>
    <row r="79" spans="2:11" x14ac:dyDescent="0.25">
      <c r="B79" s="51"/>
      <c r="C79" s="59">
        <v>80608091</v>
      </c>
      <c r="D79" s="51" t="s">
        <v>98</v>
      </c>
      <c r="E79" s="9">
        <v>0</v>
      </c>
      <c r="F79" s="35">
        <v>0</v>
      </c>
      <c r="G79" s="35">
        <v>0</v>
      </c>
      <c r="H79" s="35">
        <v>0</v>
      </c>
      <c r="I79" s="35">
        <v>0</v>
      </c>
      <c r="J79" s="35"/>
      <c r="K79" s="35">
        <f t="shared" ref="K79:K87" si="27">E79-F79-G79-H79-I79</f>
        <v>0</v>
      </c>
    </row>
    <row r="80" spans="2:11" x14ac:dyDescent="0.25">
      <c r="B80" s="51"/>
      <c r="C80" s="59">
        <v>80608091</v>
      </c>
      <c r="D80" s="51" t="s">
        <v>99</v>
      </c>
      <c r="E80" s="9">
        <v>0</v>
      </c>
      <c r="F80" s="35">
        <v>0</v>
      </c>
      <c r="G80" s="35">
        <v>0</v>
      </c>
      <c r="H80" s="35">
        <v>0</v>
      </c>
      <c r="I80" s="35">
        <v>0</v>
      </c>
      <c r="J80" s="35"/>
      <c r="K80" s="35">
        <f t="shared" si="27"/>
        <v>0</v>
      </c>
    </row>
    <row r="81" spans="1:11" x14ac:dyDescent="0.25">
      <c r="B81" s="11"/>
      <c r="C81" s="59">
        <v>80608091</v>
      </c>
      <c r="D81" s="51" t="s">
        <v>100</v>
      </c>
      <c r="E81" s="9">
        <v>0</v>
      </c>
      <c r="F81" s="35">
        <v>0</v>
      </c>
      <c r="G81" s="35">
        <v>0</v>
      </c>
      <c r="H81" s="35">
        <v>0</v>
      </c>
      <c r="I81" s="35">
        <v>0</v>
      </c>
      <c r="J81" s="35">
        <v>558.01</v>
      </c>
      <c r="K81" s="35">
        <f t="shared" si="27"/>
        <v>0</v>
      </c>
    </row>
    <row r="82" spans="1:11" x14ac:dyDescent="0.25">
      <c r="B82" s="51"/>
      <c r="C82" s="59">
        <v>80608091</v>
      </c>
      <c r="D82" s="51" t="s">
        <v>101</v>
      </c>
      <c r="E82" s="9">
        <v>0</v>
      </c>
      <c r="F82" s="35">
        <v>0</v>
      </c>
      <c r="G82" s="35">
        <v>0</v>
      </c>
      <c r="H82" s="35">
        <v>0</v>
      </c>
      <c r="I82" s="35">
        <v>0</v>
      </c>
      <c r="J82" s="35"/>
      <c r="K82" s="35">
        <f t="shared" si="27"/>
        <v>0</v>
      </c>
    </row>
    <row r="83" spans="1:11" x14ac:dyDescent="0.25">
      <c r="B83" s="51"/>
      <c r="C83" s="59">
        <v>80608091</v>
      </c>
      <c r="D83" s="51" t="s">
        <v>102</v>
      </c>
      <c r="E83" s="9">
        <v>0</v>
      </c>
      <c r="F83" s="35">
        <v>0</v>
      </c>
      <c r="G83" s="35">
        <v>0</v>
      </c>
      <c r="H83" s="35">
        <v>0</v>
      </c>
      <c r="I83" s="35">
        <v>0</v>
      </c>
      <c r="J83" s="35"/>
      <c r="K83" s="35">
        <f t="shared" si="27"/>
        <v>0</v>
      </c>
    </row>
    <row r="84" spans="1:11" x14ac:dyDescent="0.25">
      <c r="B84" s="51"/>
      <c r="C84" s="59">
        <v>80608091</v>
      </c>
      <c r="D84" s="51" t="s">
        <v>104</v>
      </c>
      <c r="E84" s="9">
        <v>0</v>
      </c>
      <c r="F84" s="35">
        <v>0</v>
      </c>
      <c r="G84" s="35">
        <v>0</v>
      </c>
      <c r="H84" s="35">
        <v>0</v>
      </c>
      <c r="I84" s="35">
        <v>0</v>
      </c>
      <c r="J84" s="35"/>
      <c r="K84" s="35">
        <f t="shared" si="27"/>
        <v>0</v>
      </c>
    </row>
    <row r="85" spans="1:11" x14ac:dyDescent="0.25">
      <c r="B85" s="51"/>
      <c r="C85" s="59">
        <v>80608091</v>
      </c>
      <c r="D85" s="51" t="s">
        <v>105</v>
      </c>
      <c r="E85" s="9">
        <v>0</v>
      </c>
      <c r="F85" s="35">
        <v>0</v>
      </c>
      <c r="G85" s="35">
        <v>0</v>
      </c>
      <c r="H85" s="35">
        <v>0</v>
      </c>
      <c r="I85" s="35">
        <v>0</v>
      </c>
      <c r="J85" s="35"/>
      <c r="K85" s="35">
        <f t="shared" si="27"/>
        <v>0</v>
      </c>
    </row>
    <row r="86" spans="1:11" x14ac:dyDescent="0.25">
      <c r="B86" s="51"/>
      <c r="C86" s="59">
        <v>80608091</v>
      </c>
      <c r="D86" s="51" t="s">
        <v>106</v>
      </c>
      <c r="E86" s="9">
        <v>0</v>
      </c>
      <c r="F86" s="35">
        <v>0</v>
      </c>
      <c r="G86" s="35">
        <v>0</v>
      </c>
      <c r="H86" s="35">
        <v>0</v>
      </c>
      <c r="I86" s="35">
        <v>0</v>
      </c>
      <c r="J86" s="35"/>
      <c r="K86" s="35">
        <f t="shared" si="27"/>
        <v>0</v>
      </c>
    </row>
    <row r="87" spans="1:11" x14ac:dyDescent="0.25">
      <c r="B87" s="51"/>
      <c r="C87" s="59">
        <v>80608091</v>
      </c>
      <c r="D87" s="51" t="s">
        <v>107</v>
      </c>
      <c r="E87" s="9">
        <v>0</v>
      </c>
      <c r="F87" s="35">
        <v>0</v>
      </c>
      <c r="G87" s="35">
        <v>0</v>
      </c>
      <c r="H87" s="35">
        <v>0</v>
      </c>
      <c r="I87" s="35">
        <v>0</v>
      </c>
      <c r="J87" s="35"/>
      <c r="K87" s="35">
        <f t="shared" si="27"/>
        <v>0</v>
      </c>
    </row>
    <row r="88" spans="1:11" x14ac:dyDescent="0.25">
      <c r="B88" s="96" t="s">
        <v>110</v>
      </c>
      <c r="C88" s="135"/>
      <c r="D88" s="105"/>
      <c r="E88" s="170">
        <f>SUM(E79:E87)</f>
        <v>0</v>
      </c>
      <c r="F88" s="170">
        <f t="shared" ref="F88:K88" si="28">SUM(F79:F87)</f>
        <v>0</v>
      </c>
      <c r="G88" s="170">
        <f t="shared" si="28"/>
        <v>0</v>
      </c>
      <c r="H88" s="170">
        <f t="shared" ref="H88:J88" si="29">SUM(H79:H87)</f>
        <v>0</v>
      </c>
      <c r="I88" s="170">
        <f t="shared" si="29"/>
        <v>0</v>
      </c>
      <c r="J88" s="170">
        <f t="shared" si="29"/>
        <v>558.01</v>
      </c>
      <c r="K88" s="170">
        <f t="shared" si="28"/>
        <v>0</v>
      </c>
    </row>
    <row r="89" spans="1:11" x14ac:dyDescent="0.25">
      <c r="B89" s="50"/>
      <c r="C89" s="60"/>
      <c r="D89" s="6"/>
      <c r="E89" s="52"/>
      <c r="F89" s="35"/>
      <c r="G89" s="35"/>
      <c r="H89" s="35"/>
      <c r="I89" s="35"/>
      <c r="J89" s="35"/>
      <c r="K89" s="35">
        <f>E89-F89-G89-H89-I89</f>
        <v>0</v>
      </c>
    </row>
    <row r="90" spans="1:11" x14ac:dyDescent="0.25">
      <c r="A90" s="197" t="s">
        <v>111</v>
      </c>
      <c r="B90" s="115"/>
      <c r="C90" s="136" t="s">
        <v>42</v>
      </c>
      <c r="D90" s="113"/>
      <c r="E90" s="172"/>
      <c r="F90" s="149"/>
      <c r="G90" s="149"/>
      <c r="H90" s="149"/>
      <c r="I90" s="149"/>
      <c r="J90" s="149"/>
      <c r="K90" s="149"/>
    </row>
    <row r="91" spans="1:11" x14ac:dyDescent="0.25">
      <c r="B91" s="54" t="s">
        <v>112</v>
      </c>
      <c r="C91" s="59">
        <v>80608091</v>
      </c>
      <c r="D91" s="11" t="s">
        <v>100</v>
      </c>
      <c r="E91" s="9">
        <v>0</v>
      </c>
      <c r="F91" s="35">
        <v>0</v>
      </c>
      <c r="G91" s="35">
        <v>0</v>
      </c>
      <c r="H91" s="35">
        <v>0</v>
      </c>
      <c r="I91" s="35">
        <v>0</v>
      </c>
      <c r="J91" s="35"/>
      <c r="K91" s="35">
        <f t="shared" ref="K91:K93" si="30">E91-F91-G91-H91-I91</f>
        <v>0</v>
      </c>
    </row>
    <row r="92" spans="1:11" x14ac:dyDescent="0.25">
      <c r="A92" s="197"/>
      <c r="B92" s="50" t="s">
        <v>113</v>
      </c>
      <c r="C92" s="59">
        <v>80608091</v>
      </c>
      <c r="D92" s="51" t="s">
        <v>100</v>
      </c>
      <c r="E92" s="9">
        <v>0</v>
      </c>
      <c r="F92" s="35">
        <v>0</v>
      </c>
      <c r="G92" s="35">
        <v>0</v>
      </c>
      <c r="H92" s="35">
        <v>0</v>
      </c>
      <c r="I92" s="35">
        <v>0</v>
      </c>
      <c r="J92" s="35"/>
      <c r="K92" s="35">
        <f t="shared" si="30"/>
        <v>0</v>
      </c>
    </row>
    <row r="93" spans="1:11" x14ac:dyDescent="0.25">
      <c r="A93" s="197"/>
      <c r="B93" s="50" t="s">
        <v>135</v>
      </c>
      <c r="C93" s="59">
        <v>80608091</v>
      </c>
      <c r="D93" s="51" t="s">
        <v>114</v>
      </c>
      <c r="E93" s="9">
        <v>70000</v>
      </c>
      <c r="F93" s="35">
        <v>0</v>
      </c>
      <c r="G93" s="35">
        <v>0</v>
      </c>
      <c r="H93" s="35">
        <v>0</v>
      </c>
      <c r="I93" s="35">
        <v>0</v>
      </c>
      <c r="J93" s="35"/>
      <c r="K93" s="35">
        <f t="shared" si="30"/>
        <v>70000</v>
      </c>
    </row>
    <row r="94" spans="1:11" x14ac:dyDescent="0.25">
      <c r="A94" s="197" t="s">
        <v>115</v>
      </c>
      <c r="B94" s="106"/>
      <c r="C94" s="138"/>
      <c r="D94" s="107"/>
      <c r="E94" s="170">
        <f>SUM(E91:E93)</f>
        <v>70000</v>
      </c>
      <c r="F94" s="170">
        <f t="shared" ref="F94:K94" si="31">SUM(F91:F93)</f>
        <v>0</v>
      </c>
      <c r="G94" s="170">
        <f t="shared" si="31"/>
        <v>0</v>
      </c>
      <c r="H94" s="170">
        <f t="shared" ref="H94:J94" si="32">SUM(H91:H93)</f>
        <v>0</v>
      </c>
      <c r="I94" s="170">
        <f t="shared" si="32"/>
        <v>0</v>
      </c>
      <c r="J94" s="170">
        <f t="shared" si="32"/>
        <v>0</v>
      </c>
      <c r="K94" s="170">
        <f t="shared" si="31"/>
        <v>70000</v>
      </c>
    </row>
    <row r="95" spans="1:11" x14ac:dyDescent="0.25">
      <c r="A95" s="197"/>
      <c r="B95" s="53"/>
      <c r="C95" s="61"/>
      <c r="D95" s="51"/>
      <c r="E95" s="20"/>
      <c r="F95" s="56"/>
      <c r="G95" s="56"/>
      <c r="H95" s="56"/>
      <c r="I95" s="56"/>
      <c r="J95" s="56"/>
      <c r="K95" s="6"/>
    </row>
    <row r="96" spans="1:11" x14ac:dyDescent="0.25">
      <c r="A96" s="197" t="s">
        <v>116</v>
      </c>
      <c r="B96" s="96"/>
      <c r="C96" s="135"/>
      <c r="D96" s="96"/>
      <c r="E96" s="97">
        <f t="shared" ref="E96:K96" si="33">SUM(E94,E88,E76,E70,E62,E55,E50,E41,E36,E25)</f>
        <v>200000</v>
      </c>
      <c r="F96" s="97">
        <f t="shared" si="33"/>
        <v>0</v>
      </c>
      <c r="G96" s="97">
        <f t="shared" si="33"/>
        <v>0</v>
      </c>
      <c r="H96" s="97">
        <f t="shared" si="33"/>
        <v>0</v>
      </c>
      <c r="I96" s="97">
        <f t="shared" si="33"/>
        <v>0</v>
      </c>
      <c r="J96" s="97">
        <f t="shared" si="33"/>
        <v>558.01</v>
      </c>
      <c r="K96" s="97">
        <f t="shared" si="33"/>
        <v>200000</v>
      </c>
    </row>
  </sheetData>
  <autoFilter ref="B8:K9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7"/>
  <sheetViews>
    <sheetView workbookViewId="0">
      <selection activeCell="C7" sqref="C7"/>
    </sheetView>
  </sheetViews>
  <sheetFormatPr defaultRowHeight="15" x14ac:dyDescent="0.25"/>
  <cols>
    <col min="1" max="1" width="22" style="193" bestFit="1" customWidth="1"/>
    <col min="2" max="2" width="35.28515625" bestFit="1" customWidth="1"/>
    <col min="3" max="3" width="20.7109375" style="4" bestFit="1" customWidth="1"/>
    <col min="4" max="4" width="46.28515625" bestFit="1" customWidth="1"/>
    <col min="5" max="5" width="18" style="57" customWidth="1"/>
    <col min="6" max="7" width="19" style="57" bestFit="1" customWidth="1"/>
    <col min="8" max="10" width="19" style="57" customWidth="1"/>
    <col min="11" max="11" width="23.42578125" style="57" bestFit="1" customWidth="1"/>
  </cols>
  <sheetData>
    <row r="1" spans="1:12" s="83" customFormat="1" ht="21" x14ac:dyDescent="0.35">
      <c r="A1" s="207" t="s">
        <v>150</v>
      </c>
      <c r="E1" s="91"/>
      <c r="F1" s="91"/>
      <c r="G1" s="91"/>
      <c r="H1" s="91"/>
      <c r="I1" s="91"/>
      <c r="J1" s="91"/>
      <c r="K1" s="91"/>
      <c r="L1" s="91"/>
    </row>
    <row r="2" spans="1:12" s="83" customFormat="1" ht="18.75" x14ac:dyDescent="0.3">
      <c r="A2" s="206" t="s">
        <v>153</v>
      </c>
      <c r="E2" s="91"/>
      <c r="F2" s="91"/>
      <c r="G2" s="91"/>
      <c r="H2" s="91"/>
      <c r="I2" s="91"/>
      <c r="J2" s="91"/>
      <c r="K2" s="91"/>
      <c r="L2" s="91"/>
    </row>
    <row r="3" spans="1:12" s="83" customFormat="1" ht="18.75" x14ac:dyDescent="0.3">
      <c r="A3" s="210" t="s">
        <v>164</v>
      </c>
      <c r="B3" s="208"/>
      <c r="C3" s="208"/>
      <c r="D3" s="208"/>
      <c r="E3" s="209"/>
      <c r="F3" s="209"/>
      <c r="G3" s="209"/>
      <c r="H3" s="209"/>
      <c r="I3" s="209"/>
      <c r="J3" s="209"/>
      <c r="K3" s="209"/>
      <c r="L3" s="94"/>
    </row>
    <row r="4" spans="1:12" s="83" customFormat="1" x14ac:dyDescent="0.25">
      <c r="A4" s="193"/>
      <c r="C4" s="84"/>
      <c r="E4" s="94"/>
      <c r="F4" s="94"/>
      <c r="G4" s="94"/>
      <c r="H4" s="94"/>
      <c r="I4" s="94"/>
      <c r="J4" s="94"/>
      <c r="K4" s="94"/>
    </row>
    <row r="5" spans="1:12" s="83" customFormat="1" x14ac:dyDescent="0.25">
      <c r="A5" s="193"/>
      <c r="C5" s="84"/>
      <c r="E5" s="94"/>
      <c r="F5" s="94"/>
      <c r="G5" s="94"/>
      <c r="H5" s="94"/>
      <c r="I5" s="94"/>
      <c r="J5" s="94"/>
      <c r="K5" s="94"/>
    </row>
    <row r="6" spans="1:12" s="83" customFormat="1" x14ac:dyDescent="0.25">
      <c r="A6" s="193"/>
      <c r="C6" s="84"/>
      <c r="E6" s="94"/>
      <c r="F6" s="94"/>
      <c r="G6" s="94"/>
      <c r="H6" s="94"/>
      <c r="I6" s="94"/>
      <c r="J6" s="94"/>
      <c r="K6" s="94"/>
    </row>
    <row r="7" spans="1:12" s="83" customFormat="1" ht="15.75" x14ac:dyDescent="0.25">
      <c r="A7" s="120" t="s">
        <v>0</v>
      </c>
      <c r="B7" s="142"/>
      <c r="C7" s="129"/>
      <c r="E7" s="94"/>
      <c r="F7" s="89"/>
      <c r="G7" s="89"/>
      <c r="H7" s="89"/>
      <c r="I7" s="89"/>
      <c r="J7" s="89"/>
      <c r="K7" s="89"/>
    </row>
    <row r="8" spans="1:12" ht="15.75" x14ac:dyDescent="0.25">
      <c r="A8" s="200"/>
      <c r="B8" s="58"/>
      <c r="C8" s="77" t="s">
        <v>42</v>
      </c>
      <c r="D8" s="36" t="s">
        <v>117</v>
      </c>
      <c r="E8" s="92" t="s">
        <v>159</v>
      </c>
      <c r="F8" s="78" t="s">
        <v>157</v>
      </c>
      <c r="G8" s="78" t="s">
        <v>158</v>
      </c>
      <c r="H8" s="213" t="s">
        <v>161</v>
      </c>
      <c r="I8" s="213" t="s">
        <v>162</v>
      </c>
      <c r="J8" s="213" t="s">
        <v>163</v>
      </c>
      <c r="K8" s="78" t="s">
        <v>160</v>
      </c>
    </row>
    <row r="9" spans="1:12" ht="15.75" x14ac:dyDescent="0.25">
      <c r="A9" s="192"/>
      <c r="B9" s="3" t="s">
        <v>139</v>
      </c>
      <c r="C9" s="23">
        <v>80618101</v>
      </c>
      <c r="D9" s="3" t="s">
        <v>120</v>
      </c>
      <c r="E9" s="55">
        <v>-100</v>
      </c>
      <c r="F9" s="56">
        <v>0</v>
      </c>
      <c r="G9" s="56">
        <v>0</v>
      </c>
      <c r="H9" s="56">
        <v>-537.80999999999995</v>
      </c>
      <c r="I9" s="56"/>
      <c r="J9" s="56"/>
      <c r="K9" s="56">
        <f t="shared" ref="K9:K13" si="0">E9-F9-G9-H9-I9</f>
        <v>437.80999999999995</v>
      </c>
    </row>
    <row r="10" spans="1:12" ht="15.75" x14ac:dyDescent="0.25">
      <c r="A10" s="192"/>
      <c r="B10" s="3" t="s">
        <v>121</v>
      </c>
      <c r="C10" s="23">
        <v>80618011</v>
      </c>
      <c r="D10" s="3" t="s">
        <v>122</v>
      </c>
      <c r="E10" s="35">
        <v>0</v>
      </c>
      <c r="F10" s="35">
        <v>0</v>
      </c>
      <c r="G10" s="35">
        <v>0</v>
      </c>
      <c r="H10" s="35">
        <v>0</v>
      </c>
      <c r="I10" s="35"/>
      <c r="J10" s="35"/>
      <c r="K10" s="35">
        <f t="shared" si="0"/>
        <v>0</v>
      </c>
      <c r="L10" s="34"/>
    </row>
    <row r="11" spans="1:12" ht="15.75" x14ac:dyDescent="0.25">
      <c r="A11" s="192"/>
      <c r="B11" s="3" t="s">
        <v>140</v>
      </c>
      <c r="C11" s="23">
        <v>80618101</v>
      </c>
      <c r="D11" s="3" t="s">
        <v>141</v>
      </c>
      <c r="E11" s="35">
        <v>-75000</v>
      </c>
      <c r="F11" s="35">
        <v>0</v>
      </c>
      <c r="G11" s="35">
        <v>0</v>
      </c>
      <c r="H11" s="35">
        <v>0</v>
      </c>
      <c r="I11" s="35"/>
      <c r="J11" s="35"/>
      <c r="K11" s="35">
        <f t="shared" si="0"/>
        <v>-75000</v>
      </c>
      <c r="L11" s="34"/>
    </row>
    <row r="12" spans="1:12" ht="15.75" x14ac:dyDescent="0.25">
      <c r="A12" s="192"/>
      <c r="B12" s="6" t="s">
        <v>123</v>
      </c>
      <c r="C12" s="23">
        <v>80618011</v>
      </c>
      <c r="D12" s="3" t="s">
        <v>137</v>
      </c>
      <c r="E12" s="35">
        <v>-5000</v>
      </c>
      <c r="F12" s="35">
        <v>0</v>
      </c>
      <c r="G12" s="35">
        <v>0</v>
      </c>
      <c r="H12" s="35">
        <v>0</v>
      </c>
      <c r="I12" s="35"/>
      <c r="J12" s="35"/>
      <c r="K12" s="35">
        <f t="shared" si="0"/>
        <v>-5000</v>
      </c>
      <c r="L12" s="34"/>
    </row>
    <row r="13" spans="1:12" ht="15.75" x14ac:dyDescent="0.25">
      <c r="A13" s="192"/>
      <c r="B13" s="3" t="s">
        <v>142</v>
      </c>
      <c r="C13" s="23">
        <v>80618102</v>
      </c>
      <c r="D13" s="3" t="s">
        <v>137</v>
      </c>
      <c r="E13" s="35">
        <v>-15000</v>
      </c>
      <c r="F13" s="35">
        <v>0</v>
      </c>
      <c r="G13" s="35">
        <v>0</v>
      </c>
      <c r="H13" s="35">
        <v>0</v>
      </c>
      <c r="I13" s="35"/>
      <c r="J13" s="35"/>
      <c r="K13" s="35">
        <f t="shared" si="0"/>
        <v>-15000</v>
      </c>
      <c r="L13" s="34"/>
    </row>
    <row r="14" spans="1:12" ht="15.75" x14ac:dyDescent="0.25">
      <c r="A14" s="192"/>
      <c r="B14" s="130" t="s">
        <v>39</v>
      </c>
      <c r="C14" s="126"/>
      <c r="D14" s="104"/>
      <c r="E14" s="219">
        <f t="shared" ref="E14:J14" si="1">SUM(E9:E13)</f>
        <v>-95100</v>
      </c>
      <c r="F14" s="219">
        <f t="shared" si="1"/>
        <v>0</v>
      </c>
      <c r="G14" s="219">
        <f t="shared" si="1"/>
        <v>0</v>
      </c>
      <c r="H14" s="219">
        <f t="shared" si="1"/>
        <v>-537.80999999999995</v>
      </c>
      <c r="I14" s="219">
        <f t="shared" si="1"/>
        <v>0</v>
      </c>
      <c r="J14" s="219">
        <f t="shared" si="1"/>
        <v>0</v>
      </c>
      <c r="K14" s="219">
        <f t="shared" ref="K14" si="2">SUM(K9:K13)</f>
        <v>-94562.19</v>
      </c>
      <c r="L14" s="34"/>
    </row>
    <row r="15" spans="1:12" x14ac:dyDescent="0.25">
      <c r="B15" s="6"/>
      <c r="C15" s="23"/>
      <c r="D15" s="6"/>
      <c r="E15" s="35"/>
      <c r="F15" s="35"/>
      <c r="G15" s="35"/>
      <c r="H15" s="35"/>
      <c r="I15" s="35"/>
      <c r="J15" s="35"/>
      <c r="K15" s="35">
        <f>E15-F15-G15-H15-I15</f>
        <v>0</v>
      </c>
      <c r="L15" s="34"/>
    </row>
    <row r="16" spans="1:12" s="83" customFormat="1" ht="15.75" x14ac:dyDescent="0.25">
      <c r="A16" s="201" t="s">
        <v>40</v>
      </c>
      <c r="B16" s="139"/>
      <c r="C16" s="140"/>
      <c r="D16" s="139"/>
      <c r="E16" s="217"/>
      <c r="F16" s="141"/>
      <c r="G16" s="141"/>
      <c r="H16" s="141"/>
      <c r="I16" s="141"/>
      <c r="J16" s="141"/>
      <c r="K16" s="141"/>
      <c r="L16" s="85"/>
    </row>
    <row r="17" spans="1:12" ht="15.75" x14ac:dyDescent="0.25">
      <c r="A17" s="202"/>
      <c r="B17" s="151" t="s">
        <v>41</v>
      </c>
      <c r="C17" s="181" t="s">
        <v>42</v>
      </c>
      <c r="D17" s="150"/>
      <c r="E17" s="218"/>
      <c r="F17" s="149"/>
      <c r="G17" s="149"/>
      <c r="H17" s="149"/>
      <c r="I17" s="149"/>
      <c r="J17" s="149"/>
      <c r="K17" s="149"/>
      <c r="L17" s="34"/>
    </row>
    <row r="18" spans="1:12" ht="15.75" x14ac:dyDescent="0.25">
      <c r="A18" s="124"/>
      <c r="B18" s="7"/>
      <c r="C18" s="33">
        <v>80618101</v>
      </c>
      <c r="D18" s="8" t="s">
        <v>43</v>
      </c>
      <c r="E18" s="9">
        <v>0</v>
      </c>
      <c r="F18" s="35">
        <v>0</v>
      </c>
      <c r="G18" s="35">
        <v>0</v>
      </c>
      <c r="H18" s="35">
        <v>0</v>
      </c>
      <c r="I18" s="35"/>
      <c r="J18" s="35"/>
      <c r="K18" s="35">
        <f t="shared" ref="K18:K25" si="3">E18-F18-G18-H18-I18</f>
        <v>0</v>
      </c>
      <c r="L18" s="34"/>
    </row>
    <row r="19" spans="1:12" ht="15.75" x14ac:dyDescent="0.25">
      <c r="A19" s="124"/>
      <c r="B19" s="7"/>
      <c r="C19" s="33">
        <v>80618101</v>
      </c>
      <c r="D19" s="8" t="s">
        <v>44</v>
      </c>
      <c r="E19" s="9">
        <v>0</v>
      </c>
      <c r="F19" s="35">
        <v>0</v>
      </c>
      <c r="G19" s="35">
        <v>0</v>
      </c>
      <c r="H19" s="35">
        <v>0</v>
      </c>
      <c r="I19" s="35"/>
      <c r="J19" s="35"/>
      <c r="K19" s="35">
        <f t="shared" si="3"/>
        <v>0</v>
      </c>
      <c r="L19" s="34"/>
    </row>
    <row r="20" spans="1:12" ht="15.75" x14ac:dyDescent="0.25">
      <c r="A20" s="124"/>
      <c r="B20" s="7"/>
      <c r="C20" s="33">
        <v>80618101</v>
      </c>
      <c r="D20" s="8" t="s">
        <v>45</v>
      </c>
      <c r="E20" s="9">
        <v>0</v>
      </c>
      <c r="F20" s="35">
        <v>0</v>
      </c>
      <c r="G20" s="35">
        <v>0</v>
      </c>
      <c r="H20" s="35">
        <v>0</v>
      </c>
      <c r="I20" s="35"/>
      <c r="J20" s="35"/>
      <c r="K20" s="35">
        <f t="shared" si="3"/>
        <v>0</v>
      </c>
      <c r="L20" s="34"/>
    </row>
    <row r="21" spans="1:12" ht="15.75" x14ac:dyDescent="0.25">
      <c r="A21" s="124"/>
      <c r="B21" s="7"/>
      <c r="C21" s="33">
        <v>80618101</v>
      </c>
      <c r="D21" s="8" t="s">
        <v>46</v>
      </c>
      <c r="E21" s="9">
        <v>0</v>
      </c>
      <c r="F21" s="35">
        <v>0</v>
      </c>
      <c r="G21" s="35">
        <v>0</v>
      </c>
      <c r="H21" s="35">
        <v>0</v>
      </c>
      <c r="I21" s="35"/>
      <c r="J21" s="35"/>
      <c r="K21" s="35">
        <f t="shared" si="3"/>
        <v>0</v>
      </c>
      <c r="L21" s="34"/>
    </row>
    <row r="22" spans="1:12" ht="15.75" x14ac:dyDescent="0.25">
      <c r="A22" s="124"/>
      <c r="B22" s="7"/>
      <c r="C22" s="33">
        <v>80618101</v>
      </c>
      <c r="D22" s="8" t="s">
        <v>47</v>
      </c>
      <c r="E22" s="9">
        <v>0</v>
      </c>
      <c r="F22" s="35">
        <v>0</v>
      </c>
      <c r="G22" s="35">
        <v>0</v>
      </c>
      <c r="H22" s="35">
        <v>0</v>
      </c>
      <c r="I22" s="35"/>
      <c r="J22" s="35"/>
      <c r="K22" s="35">
        <f t="shared" si="3"/>
        <v>0</v>
      </c>
      <c r="L22" s="34"/>
    </row>
    <row r="23" spans="1:12" ht="15.75" x14ac:dyDescent="0.25">
      <c r="A23" s="124"/>
      <c r="B23" s="7"/>
      <c r="C23" s="33">
        <v>80618101</v>
      </c>
      <c r="D23" s="8" t="s">
        <v>48</v>
      </c>
      <c r="E23" s="9">
        <v>0</v>
      </c>
      <c r="F23" s="35">
        <v>0</v>
      </c>
      <c r="G23" s="35">
        <v>0</v>
      </c>
      <c r="H23" s="35">
        <v>0</v>
      </c>
      <c r="I23" s="35"/>
      <c r="J23" s="35"/>
      <c r="K23" s="35">
        <f t="shared" si="3"/>
        <v>0</v>
      </c>
      <c r="L23" s="34"/>
    </row>
    <row r="24" spans="1:12" ht="15.75" x14ac:dyDescent="0.25">
      <c r="A24" s="124"/>
      <c r="B24" s="7"/>
      <c r="C24" s="33">
        <v>80618101</v>
      </c>
      <c r="D24" s="8" t="s">
        <v>143</v>
      </c>
      <c r="E24" s="9"/>
      <c r="F24" s="35">
        <v>0</v>
      </c>
      <c r="G24" s="35">
        <v>0</v>
      </c>
      <c r="H24" s="35">
        <v>0</v>
      </c>
      <c r="I24" s="35"/>
      <c r="J24" s="35"/>
      <c r="K24" s="35">
        <f t="shared" si="3"/>
        <v>0</v>
      </c>
      <c r="L24" s="34"/>
    </row>
    <row r="25" spans="1:12" ht="15.75" x14ac:dyDescent="0.25">
      <c r="A25" s="124"/>
      <c r="B25" s="7"/>
      <c r="C25" s="33">
        <v>80618101</v>
      </c>
      <c r="D25" s="8" t="s">
        <v>50</v>
      </c>
      <c r="E25" s="9">
        <v>0</v>
      </c>
      <c r="F25" s="35">
        <v>0</v>
      </c>
      <c r="G25" s="35">
        <v>0</v>
      </c>
      <c r="H25" s="35">
        <v>0</v>
      </c>
      <c r="I25" s="35"/>
      <c r="J25" s="35"/>
      <c r="K25" s="35">
        <f t="shared" si="3"/>
        <v>0</v>
      </c>
      <c r="L25" s="34"/>
    </row>
    <row r="26" spans="1:12" ht="15.75" x14ac:dyDescent="0.25">
      <c r="A26" s="202"/>
      <c r="B26" s="144" t="s">
        <v>51</v>
      </c>
      <c r="C26" s="146"/>
      <c r="D26" s="144"/>
      <c r="E26" s="220">
        <v>0</v>
      </c>
      <c r="F26" s="220">
        <v>0</v>
      </c>
      <c r="G26" s="220">
        <v>0</v>
      </c>
      <c r="H26" s="220">
        <v>0</v>
      </c>
      <c r="I26" s="220"/>
      <c r="J26" s="220"/>
      <c r="K26" s="220">
        <v>0</v>
      </c>
      <c r="L26" s="34"/>
    </row>
    <row r="27" spans="1:12" ht="15.75" x14ac:dyDescent="0.25">
      <c r="A27" s="124"/>
      <c r="B27" s="7"/>
      <c r="C27" s="26"/>
      <c r="D27" s="7"/>
      <c r="E27" s="221"/>
      <c r="F27" s="35"/>
      <c r="G27" s="35"/>
      <c r="H27" s="35"/>
      <c r="I27" s="35"/>
      <c r="J27" s="35"/>
      <c r="K27" s="35">
        <f>E27-F27-G27-H27-I27</f>
        <v>0</v>
      </c>
      <c r="L27" s="34"/>
    </row>
    <row r="28" spans="1:12" ht="15.75" x14ac:dyDescent="0.25">
      <c r="A28" s="202"/>
      <c r="B28" s="148" t="s">
        <v>52</v>
      </c>
      <c r="C28" s="181" t="s">
        <v>42</v>
      </c>
      <c r="D28" s="148"/>
      <c r="E28" s="172"/>
      <c r="F28" s="149"/>
      <c r="G28" s="149"/>
      <c r="H28" s="149"/>
      <c r="I28" s="149"/>
      <c r="J28" s="149"/>
      <c r="K28" s="149"/>
      <c r="L28" s="34"/>
    </row>
    <row r="29" spans="1:12" ht="15.75" x14ac:dyDescent="0.25">
      <c r="A29" s="124"/>
      <c r="B29" s="30"/>
      <c r="C29" s="33">
        <v>80618101</v>
      </c>
      <c r="D29" s="15" t="s">
        <v>53</v>
      </c>
      <c r="E29" s="9">
        <v>0</v>
      </c>
      <c r="F29" s="35">
        <v>0</v>
      </c>
      <c r="G29" s="35">
        <v>0</v>
      </c>
      <c r="H29" s="35">
        <v>0</v>
      </c>
      <c r="I29" s="35"/>
      <c r="J29" s="35"/>
      <c r="K29" s="35">
        <f t="shared" ref="K29:K36" si="4">E29-F29-G29-H29-I29</f>
        <v>0</v>
      </c>
      <c r="L29" s="34"/>
    </row>
    <row r="30" spans="1:12" ht="15.75" x14ac:dyDescent="0.25">
      <c r="A30" s="124"/>
      <c r="B30" s="7"/>
      <c r="C30" s="33">
        <v>80618101</v>
      </c>
      <c r="D30" s="15" t="s">
        <v>54</v>
      </c>
      <c r="E30" s="9">
        <v>0</v>
      </c>
      <c r="F30" s="35">
        <v>0</v>
      </c>
      <c r="G30" s="35">
        <v>0</v>
      </c>
      <c r="H30" s="35">
        <v>0</v>
      </c>
      <c r="I30" s="35"/>
      <c r="J30" s="35"/>
      <c r="K30" s="35">
        <f t="shared" si="4"/>
        <v>0</v>
      </c>
      <c r="L30" s="34"/>
    </row>
    <row r="31" spans="1:12" ht="15.75" x14ac:dyDescent="0.25">
      <c r="A31" s="124"/>
      <c r="B31" s="7"/>
      <c r="C31" s="33">
        <v>80618101</v>
      </c>
      <c r="D31" s="15" t="s">
        <v>55</v>
      </c>
      <c r="E31" s="9">
        <v>0</v>
      </c>
      <c r="F31" s="35">
        <v>0</v>
      </c>
      <c r="G31" s="35">
        <v>0</v>
      </c>
      <c r="H31" s="35">
        <v>0</v>
      </c>
      <c r="I31" s="35"/>
      <c r="J31" s="35"/>
      <c r="K31" s="35">
        <f t="shared" si="4"/>
        <v>0</v>
      </c>
      <c r="L31" s="34"/>
    </row>
    <row r="32" spans="1:12" ht="15.75" x14ac:dyDescent="0.25">
      <c r="A32" s="124"/>
      <c r="B32" s="7"/>
      <c r="C32" s="33">
        <v>80618101</v>
      </c>
      <c r="D32" s="15" t="s">
        <v>56</v>
      </c>
      <c r="E32" s="9">
        <v>0</v>
      </c>
      <c r="F32" s="35">
        <v>0</v>
      </c>
      <c r="G32" s="35">
        <v>0</v>
      </c>
      <c r="H32" s="35">
        <v>0</v>
      </c>
      <c r="I32" s="35"/>
      <c r="J32" s="35"/>
      <c r="K32" s="35">
        <f t="shared" si="4"/>
        <v>0</v>
      </c>
      <c r="L32" s="34"/>
    </row>
    <row r="33" spans="1:12" ht="15.75" x14ac:dyDescent="0.25">
      <c r="A33" s="124"/>
      <c r="B33" s="7"/>
      <c r="C33" s="33">
        <v>80618101</v>
      </c>
      <c r="D33" s="15" t="s">
        <v>57</v>
      </c>
      <c r="E33" s="9">
        <v>0</v>
      </c>
      <c r="F33" s="35">
        <v>0</v>
      </c>
      <c r="G33" s="35">
        <v>0</v>
      </c>
      <c r="H33" s="35">
        <v>0</v>
      </c>
      <c r="I33" s="35"/>
      <c r="J33" s="35"/>
      <c r="K33" s="35">
        <f t="shared" si="4"/>
        <v>0</v>
      </c>
      <c r="L33" s="34"/>
    </row>
    <row r="34" spans="1:12" ht="15.75" x14ac:dyDescent="0.25">
      <c r="A34" s="124"/>
      <c r="B34" s="7"/>
      <c r="C34" s="33">
        <v>80618101</v>
      </c>
      <c r="D34" s="15" t="s">
        <v>58</v>
      </c>
      <c r="E34" s="9">
        <v>0</v>
      </c>
      <c r="F34" s="35">
        <v>0</v>
      </c>
      <c r="G34" s="35">
        <v>0</v>
      </c>
      <c r="H34" s="35">
        <v>0</v>
      </c>
      <c r="I34" s="35"/>
      <c r="J34" s="35"/>
      <c r="K34" s="35">
        <f t="shared" si="4"/>
        <v>0</v>
      </c>
      <c r="L34" s="34"/>
    </row>
    <row r="35" spans="1:12" ht="15.75" x14ac:dyDescent="0.25">
      <c r="A35" s="124"/>
      <c r="B35" s="7"/>
      <c r="C35" s="33">
        <v>80618101</v>
      </c>
      <c r="D35" s="15" t="s">
        <v>59</v>
      </c>
      <c r="E35" s="9">
        <v>0</v>
      </c>
      <c r="F35" s="35">
        <v>0</v>
      </c>
      <c r="G35" s="35">
        <v>0</v>
      </c>
      <c r="H35" s="35">
        <v>0</v>
      </c>
      <c r="I35" s="35"/>
      <c r="J35" s="35"/>
      <c r="K35" s="35">
        <f t="shared" si="4"/>
        <v>0</v>
      </c>
      <c r="L35" s="34"/>
    </row>
    <row r="36" spans="1:12" ht="15.75" x14ac:dyDescent="0.25">
      <c r="A36" s="124"/>
      <c r="B36" s="7"/>
      <c r="C36" s="33">
        <v>80618101</v>
      </c>
      <c r="D36" s="15" t="s">
        <v>60</v>
      </c>
      <c r="E36" s="9">
        <v>0</v>
      </c>
      <c r="F36" s="35">
        <v>0</v>
      </c>
      <c r="G36" s="35">
        <v>0</v>
      </c>
      <c r="H36" s="35">
        <v>0</v>
      </c>
      <c r="I36" s="35"/>
      <c r="J36" s="35"/>
      <c r="K36" s="35">
        <f t="shared" si="4"/>
        <v>0</v>
      </c>
      <c r="L36" s="34"/>
    </row>
    <row r="37" spans="1:12" ht="15.75" x14ac:dyDescent="0.25">
      <c r="A37" s="202"/>
      <c r="B37" s="144" t="s">
        <v>61</v>
      </c>
      <c r="C37" s="146"/>
      <c r="D37" s="144"/>
      <c r="E37" s="220">
        <f>SUM(E29:E36)</f>
        <v>0</v>
      </c>
      <c r="F37" s="220">
        <f t="shared" ref="F37:K37" si="5">SUM(F29:F36)</f>
        <v>0</v>
      </c>
      <c r="G37" s="220">
        <f t="shared" si="5"/>
        <v>0</v>
      </c>
      <c r="H37" s="220">
        <f t="shared" ref="H37" si="6">SUM(H29:H36)</f>
        <v>0</v>
      </c>
      <c r="I37" s="220"/>
      <c r="J37" s="220"/>
      <c r="K37" s="220">
        <f t="shared" si="5"/>
        <v>0</v>
      </c>
      <c r="L37" s="34"/>
    </row>
    <row r="38" spans="1:12" ht="15.75" x14ac:dyDescent="0.25">
      <c r="A38" s="124"/>
      <c r="B38" s="7"/>
      <c r="C38" s="26"/>
      <c r="D38" s="7"/>
      <c r="E38" s="12"/>
      <c r="F38" s="35"/>
      <c r="G38" s="35"/>
      <c r="H38" s="35"/>
      <c r="I38" s="35"/>
      <c r="J38" s="35"/>
      <c r="K38" s="35">
        <f>E38-F38-G38-H38-I38</f>
        <v>0</v>
      </c>
      <c r="L38" s="34"/>
    </row>
    <row r="39" spans="1:12" ht="15.75" x14ac:dyDescent="0.25">
      <c r="A39" s="202"/>
      <c r="B39" s="148" t="s">
        <v>62</v>
      </c>
      <c r="C39" s="181" t="s">
        <v>42</v>
      </c>
      <c r="D39" s="150"/>
      <c r="E39" s="172"/>
      <c r="F39" s="149"/>
      <c r="G39" s="149"/>
      <c r="H39" s="149"/>
      <c r="I39" s="149"/>
      <c r="J39" s="149"/>
      <c r="K39" s="149"/>
      <c r="L39" s="34"/>
    </row>
    <row r="40" spans="1:12" ht="15.75" x14ac:dyDescent="0.25">
      <c r="A40" s="124"/>
      <c r="B40" s="30"/>
      <c r="C40" s="33">
        <v>80618101</v>
      </c>
      <c r="D40" s="8" t="s">
        <v>63</v>
      </c>
      <c r="E40" s="9">
        <v>0</v>
      </c>
      <c r="F40" s="35">
        <v>0</v>
      </c>
      <c r="G40" s="35">
        <v>0</v>
      </c>
      <c r="H40" s="35">
        <v>0</v>
      </c>
      <c r="I40" s="35"/>
      <c r="J40" s="35"/>
      <c r="K40" s="35">
        <f t="shared" ref="K40:K41" si="7">E40-F40-G40-H40-I40</f>
        <v>0</v>
      </c>
      <c r="L40" s="34"/>
    </row>
    <row r="41" spans="1:12" ht="15.75" x14ac:dyDescent="0.25">
      <c r="A41" s="124"/>
      <c r="B41" s="7"/>
      <c r="C41" s="33">
        <v>80618101</v>
      </c>
      <c r="D41" s="8" t="s">
        <v>132</v>
      </c>
      <c r="E41" s="9">
        <v>0</v>
      </c>
      <c r="F41" s="35">
        <v>0</v>
      </c>
      <c r="G41" s="35">
        <v>0</v>
      </c>
      <c r="H41" s="35">
        <v>0</v>
      </c>
      <c r="I41" s="35"/>
      <c r="J41" s="35"/>
      <c r="K41" s="35">
        <f t="shared" si="7"/>
        <v>0</v>
      </c>
      <c r="L41" s="34"/>
    </row>
    <row r="42" spans="1:12" ht="15.75" x14ac:dyDescent="0.25">
      <c r="A42" s="202"/>
      <c r="B42" s="144" t="s">
        <v>65</v>
      </c>
      <c r="C42" s="146"/>
      <c r="D42" s="147"/>
      <c r="E42" s="220">
        <f>SUM(E40:E41)</f>
        <v>0</v>
      </c>
      <c r="F42" s="220">
        <f t="shared" ref="F42:K42" si="8">SUM(F40:F41)</f>
        <v>0</v>
      </c>
      <c r="G42" s="220">
        <f t="shared" si="8"/>
        <v>0</v>
      </c>
      <c r="H42" s="220">
        <f t="shared" ref="H42" si="9">SUM(H40:H41)</f>
        <v>0</v>
      </c>
      <c r="I42" s="220"/>
      <c r="J42" s="220"/>
      <c r="K42" s="220">
        <f t="shared" si="8"/>
        <v>0</v>
      </c>
      <c r="L42" s="34"/>
    </row>
    <row r="43" spans="1:12" ht="15.75" x14ac:dyDescent="0.25">
      <c r="A43" s="124"/>
      <c r="B43" s="7"/>
      <c r="C43" s="26"/>
      <c r="D43" s="14"/>
      <c r="E43" s="221"/>
      <c r="F43" s="35"/>
      <c r="G43" s="35"/>
      <c r="H43" s="35"/>
      <c r="I43" s="35"/>
      <c r="J43" s="35"/>
      <c r="K43" s="35">
        <f>E43-F43-G43-H43-I43</f>
        <v>0</v>
      </c>
      <c r="L43" s="34"/>
    </row>
    <row r="44" spans="1:12" ht="15.75" x14ac:dyDescent="0.25">
      <c r="A44" s="202"/>
      <c r="B44" s="148" t="s">
        <v>66</v>
      </c>
      <c r="C44" s="181" t="s">
        <v>42</v>
      </c>
      <c r="D44" s="150"/>
      <c r="E44" s="172"/>
      <c r="F44" s="149"/>
      <c r="G44" s="149"/>
      <c r="H44" s="149"/>
      <c r="I44" s="149"/>
      <c r="J44" s="149"/>
      <c r="K44" s="149"/>
      <c r="L44" s="34"/>
    </row>
    <row r="45" spans="1:12" ht="15.75" x14ac:dyDescent="0.25">
      <c r="A45" s="124"/>
      <c r="B45" s="30"/>
      <c r="C45" s="33">
        <v>80618101</v>
      </c>
      <c r="D45" s="8" t="s">
        <v>67</v>
      </c>
      <c r="E45" s="9">
        <v>8000</v>
      </c>
      <c r="F45" s="35">
        <v>0</v>
      </c>
      <c r="G45" s="35">
        <v>0</v>
      </c>
      <c r="H45" s="35">
        <v>0</v>
      </c>
      <c r="I45" s="35"/>
      <c r="J45" s="35"/>
      <c r="K45" s="35">
        <f t="shared" ref="K45:K50" si="10">E45-F45-G45-H45-I45</f>
        <v>8000</v>
      </c>
      <c r="L45" s="34"/>
    </row>
    <row r="46" spans="1:12" ht="15.75" x14ac:dyDescent="0.25">
      <c r="A46" s="124"/>
      <c r="B46" s="7"/>
      <c r="C46" s="33">
        <v>80618101</v>
      </c>
      <c r="D46" s="8" t="s">
        <v>70</v>
      </c>
      <c r="E46" s="9">
        <v>0</v>
      </c>
      <c r="F46" s="35">
        <v>0</v>
      </c>
      <c r="G46" s="35">
        <v>0</v>
      </c>
      <c r="H46" s="35">
        <v>0</v>
      </c>
      <c r="I46" s="35"/>
      <c r="J46" s="35"/>
      <c r="K46" s="35">
        <f t="shared" si="10"/>
        <v>0</v>
      </c>
      <c r="L46" s="34"/>
    </row>
    <row r="47" spans="1:12" ht="15.75" x14ac:dyDescent="0.25">
      <c r="A47" s="124"/>
      <c r="B47" s="7"/>
      <c r="C47" s="33">
        <v>80618101</v>
      </c>
      <c r="D47" s="8" t="s">
        <v>72</v>
      </c>
      <c r="E47" s="9">
        <v>0</v>
      </c>
      <c r="F47" s="35">
        <v>0</v>
      </c>
      <c r="G47" s="35">
        <v>0</v>
      </c>
      <c r="H47" s="35">
        <v>0</v>
      </c>
      <c r="I47" s="35"/>
      <c r="J47" s="35"/>
      <c r="K47" s="35">
        <f t="shared" si="10"/>
        <v>0</v>
      </c>
      <c r="L47" s="34"/>
    </row>
    <row r="48" spans="1:12" ht="15.75" x14ac:dyDescent="0.25">
      <c r="A48" s="124"/>
      <c r="B48" s="7"/>
      <c r="C48" s="33">
        <v>80618101</v>
      </c>
      <c r="D48" s="8" t="s">
        <v>68</v>
      </c>
      <c r="E48" s="9">
        <v>2000</v>
      </c>
      <c r="F48" s="35">
        <v>0</v>
      </c>
      <c r="G48" s="35">
        <v>0</v>
      </c>
      <c r="H48" s="35">
        <v>0</v>
      </c>
      <c r="I48" s="35"/>
      <c r="J48" s="35"/>
      <c r="K48" s="35">
        <f t="shared" si="10"/>
        <v>2000</v>
      </c>
      <c r="L48" s="34"/>
    </row>
    <row r="49" spans="1:12" ht="15.75" x14ac:dyDescent="0.25">
      <c r="A49" s="124"/>
      <c r="B49" s="7"/>
      <c r="C49" s="33">
        <v>80618101</v>
      </c>
      <c r="D49" s="8" t="s">
        <v>69</v>
      </c>
      <c r="E49" s="9">
        <v>0</v>
      </c>
      <c r="F49" s="35">
        <v>0</v>
      </c>
      <c r="G49" s="35">
        <v>0</v>
      </c>
      <c r="H49" s="35">
        <v>0</v>
      </c>
      <c r="I49" s="35"/>
      <c r="J49" s="35"/>
      <c r="K49" s="35">
        <f t="shared" si="10"/>
        <v>0</v>
      </c>
      <c r="L49" s="34"/>
    </row>
    <row r="50" spans="1:12" ht="15.75" x14ac:dyDescent="0.25">
      <c r="A50" s="124"/>
      <c r="B50" s="7"/>
      <c r="C50" s="33">
        <v>80618101</v>
      </c>
      <c r="D50" s="8" t="s">
        <v>71</v>
      </c>
      <c r="E50" s="9">
        <v>0</v>
      </c>
      <c r="F50" s="35">
        <v>0</v>
      </c>
      <c r="G50" s="35">
        <v>0</v>
      </c>
      <c r="H50" s="35">
        <v>0</v>
      </c>
      <c r="I50" s="35"/>
      <c r="J50" s="35"/>
      <c r="K50" s="35">
        <f t="shared" si="10"/>
        <v>0</v>
      </c>
      <c r="L50" s="34"/>
    </row>
    <row r="51" spans="1:12" ht="15.75" x14ac:dyDescent="0.25">
      <c r="A51" s="202"/>
      <c r="B51" s="144" t="s">
        <v>73</v>
      </c>
      <c r="C51" s="146"/>
      <c r="D51" s="147"/>
      <c r="E51" s="220">
        <f>SUM(E45:E50)</f>
        <v>10000</v>
      </c>
      <c r="F51" s="220">
        <f>SUM(F45:F50)</f>
        <v>0</v>
      </c>
      <c r="G51" s="220">
        <f>SUM(G45:G50)</f>
        <v>0</v>
      </c>
      <c r="H51" s="220">
        <f>SUM(H45:H50)</f>
        <v>0</v>
      </c>
      <c r="I51" s="220"/>
      <c r="J51" s="220"/>
      <c r="K51" s="220">
        <f t="shared" ref="K51" si="11">SUM(K45:K50)</f>
        <v>10000</v>
      </c>
      <c r="L51" s="34"/>
    </row>
    <row r="52" spans="1:12" ht="15.75" x14ac:dyDescent="0.25">
      <c r="A52" s="124"/>
      <c r="B52" s="7"/>
      <c r="C52" s="26"/>
      <c r="D52" s="14"/>
      <c r="E52" s="221"/>
      <c r="F52" s="35"/>
      <c r="G52" s="35"/>
      <c r="H52" s="35"/>
      <c r="I52" s="35"/>
      <c r="J52" s="35"/>
      <c r="K52" s="35">
        <f>E52-F52-G52-H52-I52</f>
        <v>0</v>
      </c>
      <c r="L52" s="34"/>
    </row>
    <row r="53" spans="1:12" ht="15.75" x14ac:dyDescent="0.25">
      <c r="A53" s="202"/>
      <c r="B53" s="148" t="s">
        <v>74</v>
      </c>
      <c r="C53" s="181" t="s">
        <v>42</v>
      </c>
      <c r="D53" s="150"/>
      <c r="E53" s="172"/>
      <c r="F53" s="149"/>
      <c r="G53" s="149"/>
      <c r="H53" s="149"/>
      <c r="I53" s="149"/>
      <c r="J53" s="149"/>
      <c r="K53" s="149"/>
      <c r="L53" s="34"/>
    </row>
    <row r="54" spans="1:12" ht="15.75" x14ac:dyDescent="0.25">
      <c r="A54" s="124"/>
      <c r="B54" s="30"/>
      <c r="C54" s="33">
        <v>80618101</v>
      </c>
      <c r="D54" s="15" t="s">
        <v>75</v>
      </c>
      <c r="E54" s="9">
        <v>0</v>
      </c>
      <c r="F54" s="35">
        <v>0</v>
      </c>
      <c r="G54" s="35">
        <v>0</v>
      </c>
      <c r="H54" s="35">
        <v>0</v>
      </c>
      <c r="I54" s="35"/>
      <c r="J54" s="35"/>
      <c r="K54" s="35">
        <f t="shared" ref="K54:K55" si="12">E54-F54-G54-H54-I54</f>
        <v>0</v>
      </c>
      <c r="L54" s="34"/>
    </row>
    <row r="55" spans="1:12" ht="15.75" x14ac:dyDescent="0.25">
      <c r="A55" s="124"/>
      <c r="B55" s="7"/>
      <c r="C55" s="33">
        <v>80618101</v>
      </c>
      <c r="D55" s="15" t="s">
        <v>76</v>
      </c>
      <c r="E55" s="9">
        <v>0</v>
      </c>
      <c r="F55" s="35">
        <v>0</v>
      </c>
      <c r="G55" s="35">
        <v>0</v>
      </c>
      <c r="H55" s="35">
        <v>0</v>
      </c>
      <c r="I55" s="35"/>
      <c r="J55" s="35"/>
      <c r="K55" s="35">
        <f t="shared" si="12"/>
        <v>0</v>
      </c>
      <c r="L55" s="34"/>
    </row>
    <row r="56" spans="1:12" ht="15.75" x14ac:dyDescent="0.25">
      <c r="A56" s="202"/>
      <c r="B56" s="144" t="s">
        <v>78</v>
      </c>
      <c r="C56" s="146"/>
      <c r="D56" s="147"/>
      <c r="E56" s="220">
        <v>0</v>
      </c>
      <c r="F56" s="220">
        <v>0</v>
      </c>
      <c r="G56" s="220">
        <v>0</v>
      </c>
      <c r="H56" s="220">
        <v>0</v>
      </c>
      <c r="I56" s="220"/>
      <c r="J56" s="220"/>
      <c r="K56" s="220">
        <v>0</v>
      </c>
      <c r="L56" s="34"/>
    </row>
    <row r="57" spans="1:12" ht="15.75" x14ac:dyDescent="0.25">
      <c r="A57" s="124"/>
      <c r="B57" s="7"/>
      <c r="C57" s="26"/>
      <c r="D57" s="14"/>
      <c r="E57" s="221"/>
      <c r="F57" s="35"/>
      <c r="G57" s="35"/>
      <c r="H57" s="35"/>
      <c r="I57" s="35"/>
      <c r="J57" s="35"/>
      <c r="K57" s="35">
        <f>E57-F57-G57-H57-I57</f>
        <v>0</v>
      </c>
      <c r="L57" s="34"/>
    </row>
    <row r="58" spans="1:12" ht="15.75" x14ac:dyDescent="0.25">
      <c r="A58" s="202"/>
      <c r="B58" s="144" t="s">
        <v>79</v>
      </c>
      <c r="C58" s="214" t="s">
        <v>42</v>
      </c>
      <c r="D58" s="145"/>
      <c r="E58" s="222">
        <v>0</v>
      </c>
      <c r="F58" s="215"/>
      <c r="G58" s="215"/>
      <c r="H58" s="215"/>
      <c r="I58" s="215"/>
      <c r="J58" s="215"/>
      <c r="K58" s="215"/>
      <c r="L58" s="34"/>
    </row>
    <row r="59" spans="1:12" ht="15.75" x14ac:dyDescent="0.25">
      <c r="A59" s="124"/>
      <c r="B59" s="30"/>
      <c r="C59" s="33">
        <v>80618101</v>
      </c>
      <c r="D59" s="8" t="s">
        <v>80</v>
      </c>
      <c r="E59" s="9">
        <v>0</v>
      </c>
      <c r="F59" s="35">
        <v>0</v>
      </c>
      <c r="G59" s="35">
        <v>0</v>
      </c>
      <c r="H59" s="35">
        <v>0</v>
      </c>
      <c r="I59" s="35"/>
      <c r="J59" s="35"/>
      <c r="K59" s="35">
        <f t="shared" ref="K59:K62" si="13">E59-F59-G59-H59-I59</f>
        <v>0</v>
      </c>
      <c r="L59" s="34"/>
    </row>
    <row r="60" spans="1:12" ht="15.75" x14ac:dyDescent="0.25">
      <c r="A60" s="124"/>
      <c r="B60" s="7"/>
      <c r="C60" s="33">
        <v>80618101</v>
      </c>
      <c r="D60" s="8" t="s">
        <v>81</v>
      </c>
      <c r="E60" s="9">
        <v>0</v>
      </c>
      <c r="F60" s="35">
        <v>0</v>
      </c>
      <c r="G60" s="35">
        <v>0</v>
      </c>
      <c r="H60" s="35">
        <v>0</v>
      </c>
      <c r="I60" s="35"/>
      <c r="J60" s="35"/>
      <c r="K60" s="35">
        <f t="shared" si="13"/>
        <v>0</v>
      </c>
      <c r="L60" s="34"/>
    </row>
    <row r="61" spans="1:12" ht="15.75" x14ac:dyDescent="0.25">
      <c r="A61" s="124"/>
      <c r="B61" s="7"/>
      <c r="C61" s="33">
        <v>80618101</v>
      </c>
      <c r="D61" s="8" t="s">
        <v>83</v>
      </c>
      <c r="E61" s="9">
        <v>0</v>
      </c>
      <c r="F61" s="35">
        <v>0</v>
      </c>
      <c r="G61" s="35">
        <v>0</v>
      </c>
      <c r="H61" s="35">
        <v>0</v>
      </c>
      <c r="I61" s="35"/>
      <c r="J61" s="35"/>
      <c r="K61" s="35">
        <f t="shared" si="13"/>
        <v>0</v>
      </c>
      <c r="L61" s="34"/>
    </row>
    <row r="62" spans="1:12" ht="15.75" x14ac:dyDescent="0.25">
      <c r="A62" s="124"/>
      <c r="B62" s="7"/>
      <c r="C62" s="33">
        <v>80618101</v>
      </c>
      <c r="D62" s="8" t="s">
        <v>82</v>
      </c>
      <c r="E62" s="9">
        <v>0</v>
      </c>
      <c r="F62" s="35">
        <v>0</v>
      </c>
      <c r="G62" s="35">
        <v>0</v>
      </c>
      <c r="H62" s="35">
        <v>0</v>
      </c>
      <c r="I62" s="35"/>
      <c r="J62" s="35"/>
      <c r="K62" s="35">
        <f t="shared" si="13"/>
        <v>0</v>
      </c>
      <c r="L62" s="34"/>
    </row>
    <row r="63" spans="1:12" ht="15.75" x14ac:dyDescent="0.25">
      <c r="A63" s="202"/>
      <c r="B63" s="144" t="s">
        <v>84</v>
      </c>
      <c r="C63" s="146"/>
      <c r="D63" s="147"/>
      <c r="E63" s="220">
        <v>0</v>
      </c>
      <c r="F63" s="220">
        <v>0</v>
      </c>
      <c r="G63" s="220">
        <v>0</v>
      </c>
      <c r="H63" s="220">
        <v>0</v>
      </c>
      <c r="I63" s="220"/>
      <c r="J63" s="220"/>
      <c r="K63" s="220">
        <v>0</v>
      </c>
      <c r="L63" s="34"/>
    </row>
    <row r="64" spans="1:12" ht="15.75" x14ac:dyDescent="0.25">
      <c r="A64" s="124"/>
      <c r="B64" s="7"/>
      <c r="C64" s="26"/>
      <c r="D64" s="14"/>
      <c r="E64" s="221"/>
      <c r="F64" s="35"/>
      <c r="G64" s="35"/>
      <c r="H64" s="35"/>
      <c r="I64" s="35"/>
      <c r="J64" s="35"/>
      <c r="K64" s="35">
        <f>E64-F64-G64-H64-I64</f>
        <v>0</v>
      </c>
      <c r="L64" s="34"/>
    </row>
    <row r="65" spans="1:12" ht="15.75" x14ac:dyDescent="0.25">
      <c r="A65" s="202"/>
      <c r="B65" s="148" t="s">
        <v>85</v>
      </c>
      <c r="C65" s="181" t="s">
        <v>42</v>
      </c>
      <c r="D65" s="150"/>
      <c r="E65" s="172"/>
      <c r="F65" s="149"/>
      <c r="G65" s="149"/>
      <c r="H65" s="149"/>
      <c r="I65" s="149"/>
      <c r="J65" s="149"/>
      <c r="K65" s="149"/>
      <c r="L65" s="34"/>
    </row>
    <row r="66" spans="1:12" ht="15.75" x14ac:dyDescent="0.25">
      <c r="A66" s="124"/>
      <c r="B66" s="30"/>
      <c r="C66" s="33">
        <v>80618101</v>
      </c>
      <c r="D66" s="8" t="s">
        <v>134</v>
      </c>
      <c r="E66" s="9">
        <v>0</v>
      </c>
      <c r="F66" s="35">
        <v>0</v>
      </c>
      <c r="G66" s="35">
        <v>0</v>
      </c>
      <c r="H66" s="35">
        <v>0</v>
      </c>
      <c r="I66" s="35"/>
      <c r="J66" s="35"/>
      <c r="K66" s="35">
        <f t="shared" ref="K66:K70" si="14">E66-F66-G66-H66-I66</f>
        <v>0</v>
      </c>
      <c r="L66" s="34"/>
    </row>
    <row r="67" spans="1:12" ht="15.75" x14ac:dyDescent="0.25">
      <c r="A67" s="124"/>
      <c r="B67" s="7"/>
      <c r="C67" s="33">
        <v>80618101</v>
      </c>
      <c r="D67" s="8" t="s">
        <v>87</v>
      </c>
      <c r="E67" s="9">
        <v>0</v>
      </c>
      <c r="F67" s="35">
        <v>0</v>
      </c>
      <c r="G67" s="35">
        <v>0</v>
      </c>
      <c r="H67" s="35">
        <v>0</v>
      </c>
      <c r="I67" s="35"/>
      <c r="J67" s="35"/>
      <c r="K67" s="35">
        <f t="shared" si="14"/>
        <v>0</v>
      </c>
      <c r="L67" s="34"/>
    </row>
    <row r="68" spans="1:12" ht="15.75" x14ac:dyDescent="0.25">
      <c r="A68" s="124"/>
      <c r="B68" s="7"/>
      <c r="C68" s="33">
        <v>80618101</v>
      </c>
      <c r="D68" s="8" t="s">
        <v>88</v>
      </c>
      <c r="E68" s="9">
        <v>0</v>
      </c>
      <c r="F68" s="35">
        <v>0</v>
      </c>
      <c r="G68" s="35">
        <v>0</v>
      </c>
      <c r="H68" s="35">
        <v>0</v>
      </c>
      <c r="I68" s="35"/>
      <c r="J68" s="35"/>
      <c r="K68" s="35">
        <f t="shared" si="14"/>
        <v>0</v>
      </c>
      <c r="L68" s="34"/>
    </row>
    <row r="69" spans="1:12" ht="15.75" x14ac:dyDescent="0.25">
      <c r="A69" s="124"/>
      <c r="B69" s="7"/>
      <c r="C69" s="33">
        <v>80618101</v>
      </c>
      <c r="D69" s="8" t="s">
        <v>89</v>
      </c>
      <c r="E69" s="9">
        <v>0</v>
      </c>
      <c r="F69" s="35">
        <v>0</v>
      </c>
      <c r="G69" s="35">
        <v>0</v>
      </c>
      <c r="H69" s="35">
        <v>0</v>
      </c>
      <c r="I69" s="35"/>
      <c r="J69" s="35"/>
      <c r="K69" s="35">
        <f t="shared" si="14"/>
        <v>0</v>
      </c>
      <c r="L69" s="34"/>
    </row>
    <row r="70" spans="1:12" ht="15.75" x14ac:dyDescent="0.25">
      <c r="A70" s="124"/>
      <c r="B70" s="7"/>
      <c r="C70" s="33">
        <v>80618101</v>
      </c>
      <c r="D70" s="8" t="s">
        <v>90</v>
      </c>
      <c r="E70" s="9">
        <v>0</v>
      </c>
      <c r="F70" s="35">
        <v>0</v>
      </c>
      <c r="G70" s="35">
        <v>0</v>
      </c>
      <c r="H70" s="35">
        <v>0</v>
      </c>
      <c r="I70" s="35"/>
      <c r="J70" s="35"/>
      <c r="K70" s="35">
        <f t="shared" si="14"/>
        <v>0</v>
      </c>
      <c r="L70" s="34"/>
    </row>
    <row r="71" spans="1:12" ht="15.75" x14ac:dyDescent="0.25">
      <c r="A71" s="202"/>
      <c r="B71" s="144" t="s">
        <v>91</v>
      </c>
      <c r="C71" s="146"/>
      <c r="D71" s="147"/>
      <c r="E71" s="220">
        <f>SUM(E66:E70)</f>
        <v>0</v>
      </c>
      <c r="F71" s="220">
        <f t="shared" ref="F71:K71" si="15">SUM(F66:F70)</f>
        <v>0</v>
      </c>
      <c r="G71" s="220">
        <f t="shared" si="15"/>
        <v>0</v>
      </c>
      <c r="H71" s="220">
        <f t="shared" ref="H71" si="16">SUM(H66:H70)</f>
        <v>0</v>
      </c>
      <c r="I71" s="220"/>
      <c r="J71" s="220"/>
      <c r="K71" s="220">
        <f t="shared" si="15"/>
        <v>0</v>
      </c>
      <c r="L71" s="34"/>
    </row>
    <row r="72" spans="1:12" ht="15.75" x14ac:dyDescent="0.25">
      <c r="A72" s="124"/>
      <c r="B72" s="7"/>
      <c r="C72" s="26"/>
      <c r="D72" s="14"/>
      <c r="E72" s="221"/>
      <c r="F72" s="35"/>
      <c r="G72" s="35"/>
      <c r="H72" s="35"/>
      <c r="I72" s="35"/>
      <c r="J72" s="35"/>
      <c r="K72" s="35">
        <f>E72-F72-G72-H72-I72</f>
        <v>0</v>
      </c>
      <c r="L72" s="34"/>
    </row>
    <row r="73" spans="1:12" ht="15.75" x14ac:dyDescent="0.25">
      <c r="A73" s="202"/>
      <c r="B73" s="148" t="s">
        <v>92</v>
      </c>
      <c r="C73" s="181" t="s">
        <v>42</v>
      </c>
      <c r="D73" s="150"/>
      <c r="E73" s="172"/>
      <c r="F73" s="149"/>
      <c r="G73" s="149"/>
      <c r="H73" s="149"/>
      <c r="I73" s="149"/>
      <c r="J73" s="149"/>
      <c r="K73" s="149"/>
      <c r="L73" s="34"/>
    </row>
    <row r="74" spans="1:12" ht="15.75" x14ac:dyDescent="0.25">
      <c r="A74" s="124"/>
      <c r="B74" s="7"/>
      <c r="C74" s="33">
        <v>80618101</v>
      </c>
      <c r="D74" s="15" t="s">
        <v>93</v>
      </c>
      <c r="E74" s="9">
        <v>0</v>
      </c>
      <c r="F74" s="35">
        <v>0</v>
      </c>
      <c r="G74" s="35">
        <v>0</v>
      </c>
      <c r="H74" s="35">
        <v>0</v>
      </c>
      <c r="I74" s="35"/>
      <c r="J74" s="35"/>
      <c r="K74" s="35">
        <f t="shared" ref="K74:K76" si="17">E74-F74-G74-H74-I74</f>
        <v>0</v>
      </c>
      <c r="L74" s="34"/>
    </row>
    <row r="75" spans="1:12" ht="15.75" x14ac:dyDescent="0.25">
      <c r="A75" s="124"/>
      <c r="B75" s="7"/>
      <c r="C75" s="33">
        <v>80618101</v>
      </c>
      <c r="D75" s="15" t="s">
        <v>94</v>
      </c>
      <c r="E75" s="9">
        <v>0</v>
      </c>
      <c r="F75" s="35">
        <v>0</v>
      </c>
      <c r="G75" s="35">
        <v>0</v>
      </c>
      <c r="H75" s="35">
        <v>0</v>
      </c>
      <c r="I75" s="35"/>
      <c r="J75" s="35"/>
      <c r="K75" s="35">
        <f t="shared" si="17"/>
        <v>0</v>
      </c>
      <c r="L75" s="34"/>
    </row>
    <row r="76" spans="1:12" ht="15.75" x14ac:dyDescent="0.25">
      <c r="A76" s="124"/>
      <c r="B76" s="7"/>
      <c r="C76" s="33">
        <v>80618101</v>
      </c>
      <c r="D76" s="15" t="s">
        <v>95</v>
      </c>
      <c r="E76" s="9">
        <v>0</v>
      </c>
      <c r="F76" s="35">
        <v>0</v>
      </c>
      <c r="G76" s="35">
        <v>0</v>
      </c>
      <c r="H76" s="35">
        <v>0</v>
      </c>
      <c r="I76" s="35"/>
      <c r="J76" s="35"/>
      <c r="K76" s="35">
        <f t="shared" si="17"/>
        <v>0</v>
      </c>
      <c r="L76" s="34"/>
    </row>
    <row r="77" spans="1:12" ht="15.75" x14ac:dyDescent="0.25">
      <c r="A77" s="202"/>
      <c r="B77" s="144" t="s">
        <v>96</v>
      </c>
      <c r="C77" s="146"/>
      <c r="D77" s="147"/>
      <c r="E77" s="220">
        <v>0</v>
      </c>
      <c r="F77" s="220">
        <v>0</v>
      </c>
      <c r="G77" s="220">
        <v>0</v>
      </c>
      <c r="H77" s="220">
        <v>0</v>
      </c>
      <c r="I77" s="220"/>
      <c r="J77" s="220"/>
      <c r="K77" s="220">
        <v>0</v>
      </c>
      <c r="L77" s="34"/>
    </row>
    <row r="78" spans="1:12" ht="15.75" x14ac:dyDescent="0.25">
      <c r="A78" s="124"/>
      <c r="B78" s="15"/>
      <c r="C78" s="32"/>
      <c r="D78" s="30"/>
      <c r="E78" s="12"/>
      <c r="F78" s="35"/>
      <c r="G78" s="35"/>
      <c r="H78" s="35"/>
      <c r="I78" s="35"/>
      <c r="J78" s="35"/>
      <c r="K78" s="35">
        <f>E78-F78-G78-H78-I78</f>
        <v>0</v>
      </c>
      <c r="L78" s="34"/>
    </row>
    <row r="79" spans="1:12" ht="15.75" x14ac:dyDescent="0.25">
      <c r="A79" s="202"/>
      <c r="B79" s="153" t="s">
        <v>97</v>
      </c>
      <c r="C79" s="181" t="s">
        <v>42</v>
      </c>
      <c r="D79" s="150"/>
      <c r="E79" s="172"/>
      <c r="F79" s="149"/>
      <c r="G79" s="149"/>
      <c r="H79" s="149"/>
      <c r="I79" s="149"/>
      <c r="J79" s="149"/>
      <c r="K79" s="149"/>
      <c r="L79" s="34"/>
    </row>
    <row r="80" spans="1:12" ht="15.75" x14ac:dyDescent="0.25">
      <c r="A80" s="124"/>
      <c r="B80" s="8"/>
      <c r="C80" s="33">
        <v>80618101</v>
      </c>
      <c r="D80" s="8" t="s">
        <v>98</v>
      </c>
      <c r="E80" s="9">
        <v>5000</v>
      </c>
      <c r="F80" s="35">
        <v>0</v>
      </c>
      <c r="G80" s="35">
        <v>0</v>
      </c>
      <c r="H80" s="35">
        <v>0</v>
      </c>
      <c r="I80" s="35"/>
      <c r="J80" s="35"/>
      <c r="K80" s="35">
        <f t="shared" ref="K80:K88" si="18">E80-F80-G80-H80-I80</f>
        <v>5000</v>
      </c>
      <c r="L80" s="34"/>
    </row>
    <row r="81" spans="1:12" ht="15.75" x14ac:dyDescent="0.25">
      <c r="A81" s="124"/>
      <c r="B81" s="8"/>
      <c r="C81" s="33">
        <v>80618101</v>
      </c>
      <c r="D81" s="8" t="s">
        <v>99</v>
      </c>
      <c r="E81" s="9">
        <v>0</v>
      </c>
      <c r="F81" s="35">
        <v>0</v>
      </c>
      <c r="G81" s="35">
        <v>0</v>
      </c>
      <c r="H81" s="35">
        <v>0</v>
      </c>
      <c r="I81" s="35"/>
      <c r="J81" s="35"/>
      <c r="K81" s="35">
        <f t="shared" si="18"/>
        <v>0</v>
      </c>
      <c r="L81" s="34"/>
    </row>
    <row r="82" spans="1:12" ht="15.75" x14ac:dyDescent="0.25">
      <c r="A82" s="124"/>
      <c r="B82" s="15"/>
      <c r="C82" s="33">
        <v>80618101</v>
      </c>
      <c r="D82" s="8" t="s">
        <v>100</v>
      </c>
      <c r="E82" s="9">
        <v>70000</v>
      </c>
      <c r="F82" s="35">
        <v>0</v>
      </c>
      <c r="G82" s="35">
        <v>0</v>
      </c>
      <c r="H82" s="35">
        <v>0</v>
      </c>
      <c r="I82" s="35"/>
      <c r="J82" s="35"/>
      <c r="K82" s="35">
        <f t="shared" si="18"/>
        <v>70000</v>
      </c>
      <c r="L82" s="34"/>
    </row>
    <row r="83" spans="1:12" ht="15.75" x14ac:dyDescent="0.25">
      <c r="A83" s="124"/>
      <c r="B83" s="8"/>
      <c r="C83" s="33">
        <v>80618101</v>
      </c>
      <c r="D83" s="8" t="s">
        <v>101</v>
      </c>
      <c r="E83" s="9">
        <v>5000</v>
      </c>
      <c r="F83" s="35">
        <v>0</v>
      </c>
      <c r="G83" s="35">
        <v>0</v>
      </c>
      <c r="H83" s="35">
        <v>0</v>
      </c>
      <c r="I83" s="35"/>
      <c r="J83" s="35"/>
      <c r="K83" s="35">
        <f t="shared" si="18"/>
        <v>5000</v>
      </c>
      <c r="L83" s="34"/>
    </row>
    <row r="84" spans="1:12" ht="15.75" x14ac:dyDescent="0.25">
      <c r="A84" s="124"/>
      <c r="B84" s="8"/>
      <c r="C84" s="33">
        <v>80618101</v>
      </c>
      <c r="D84" s="8" t="s">
        <v>102</v>
      </c>
      <c r="E84" s="9">
        <v>0</v>
      </c>
      <c r="F84" s="35">
        <v>0</v>
      </c>
      <c r="G84" s="35">
        <v>0</v>
      </c>
      <c r="H84" s="35">
        <v>0</v>
      </c>
      <c r="I84" s="35"/>
      <c r="J84" s="35"/>
      <c r="K84" s="35">
        <f t="shared" si="18"/>
        <v>0</v>
      </c>
      <c r="L84" s="34"/>
    </row>
    <row r="85" spans="1:12" ht="15.75" x14ac:dyDescent="0.25">
      <c r="A85" s="124"/>
      <c r="B85" s="8"/>
      <c r="C85" s="33">
        <v>80618101</v>
      </c>
      <c r="D85" s="8" t="s">
        <v>104</v>
      </c>
      <c r="E85" s="9">
        <v>5000</v>
      </c>
      <c r="F85" s="35">
        <v>0</v>
      </c>
      <c r="G85" s="35">
        <v>0</v>
      </c>
      <c r="H85" s="35">
        <v>0</v>
      </c>
      <c r="I85" s="35"/>
      <c r="J85" s="35"/>
      <c r="K85" s="35">
        <f t="shared" si="18"/>
        <v>5000</v>
      </c>
      <c r="L85" s="34"/>
    </row>
    <row r="86" spans="1:12" ht="15.75" x14ac:dyDescent="0.25">
      <c r="A86" s="124"/>
      <c r="B86" s="8"/>
      <c r="C86" s="33">
        <v>80618101</v>
      </c>
      <c r="D86" s="8" t="s">
        <v>105</v>
      </c>
      <c r="E86" s="9">
        <v>0</v>
      </c>
      <c r="F86" s="35">
        <v>0</v>
      </c>
      <c r="G86" s="35">
        <v>0</v>
      </c>
      <c r="H86" s="35">
        <v>0</v>
      </c>
      <c r="I86" s="35"/>
      <c r="J86" s="35"/>
      <c r="K86" s="35">
        <f t="shared" si="18"/>
        <v>0</v>
      </c>
      <c r="L86" s="34"/>
    </row>
    <row r="87" spans="1:12" ht="15.75" x14ac:dyDescent="0.25">
      <c r="A87" s="124"/>
      <c r="B87" s="8"/>
      <c r="C87" s="33">
        <v>80618101</v>
      </c>
      <c r="D87" s="8" t="s">
        <v>106</v>
      </c>
      <c r="E87" s="9">
        <v>0</v>
      </c>
      <c r="F87" s="35">
        <v>0</v>
      </c>
      <c r="G87" s="35">
        <v>0</v>
      </c>
      <c r="H87" s="35">
        <v>0</v>
      </c>
      <c r="I87" s="35"/>
      <c r="J87" s="35"/>
      <c r="K87" s="35">
        <f t="shared" si="18"/>
        <v>0</v>
      </c>
      <c r="L87" s="34"/>
    </row>
    <row r="88" spans="1:12" ht="15.75" x14ac:dyDescent="0.25">
      <c r="A88" s="124"/>
      <c r="B88" s="8"/>
      <c r="C88" s="33">
        <v>80618101</v>
      </c>
      <c r="D88" s="8" t="s">
        <v>107</v>
      </c>
      <c r="E88" s="9">
        <v>0</v>
      </c>
      <c r="F88" s="35">
        <v>0</v>
      </c>
      <c r="G88" s="35">
        <v>0</v>
      </c>
      <c r="H88" s="35">
        <v>0</v>
      </c>
      <c r="I88" s="35"/>
      <c r="J88" s="35"/>
      <c r="K88" s="35">
        <f t="shared" si="18"/>
        <v>0</v>
      </c>
      <c r="L88" s="34"/>
    </row>
    <row r="89" spans="1:12" ht="15.75" x14ac:dyDescent="0.25">
      <c r="A89" s="202"/>
      <c r="B89" s="144" t="s">
        <v>110</v>
      </c>
      <c r="C89" s="146"/>
      <c r="D89" s="145"/>
      <c r="E89" s="220">
        <f>SUM(E80:E88)</f>
        <v>85000</v>
      </c>
      <c r="F89" s="220">
        <f>SUM(F80:F88)</f>
        <v>0</v>
      </c>
      <c r="G89" s="220">
        <f>SUM(G80:G88)</f>
        <v>0</v>
      </c>
      <c r="H89" s="220">
        <f>SUM(H80:H88)</f>
        <v>0</v>
      </c>
      <c r="I89" s="220"/>
      <c r="J89" s="220"/>
      <c r="K89" s="220">
        <f t="shared" ref="K89" si="19">SUM(K80:K88)</f>
        <v>85000</v>
      </c>
      <c r="L89" s="34"/>
    </row>
    <row r="90" spans="1:12" ht="15.75" x14ac:dyDescent="0.25">
      <c r="A90" s="124"/>
      <c r="B90" s="7"/>
      <c r="C90" s="26"/>
      <c r="D90" s="30"/>
      <c r="E90" s="221"/>
      <c r="F90" s="35"/>
      <c r="G90" s="35"/>
      <c r="H90" s="35"/>
      <c r="I90" s="35"/>
      <c r="J90" s="35"/>
      <c r="K90" s="35">
        <f>E90-F90-G90-H90-I90</f>
        <v>0</v>
      </c>
      <c r="L90" s="34"/>
    </row>
    <row r="91" spans="1:12" ht="15.75" x14ac:dyDescent="0.25">
      <c r="A91" s="203" t="s">
        <v>111</v>
      </c>
      <c r="B91" s="144"/>
      <c r="C91" s="214" t="s">
        <v>42</v>
      </c>
      <c r="D91" s="145"/>
      <c r="E91" s="222"/>
      <c r="F91" s="215"/>
      <c r="G91" s="215"/>
      <c r="H91" s="215"/>
      <c r="I91" s="215"/>
      <c r="J91" s="215"/>
      <c r="K91" s="215"/>
      <c r="L91" s="34"/>
    </row>
    <row r="92" spans="1:12" ht="15.75" x14ac:dyDescent="0.25">
      <c r="A92" s="124"/>
      <c r="B92" s="31" t="s">
        <v>112</v>
      </c>
      <c r="C92" s="33">
        <v>80618101</v>
      </c>
      <c r="D92" s="15" t="s">
        <v>100</v>
      </c>
      <c r="E92" s="9">
        <v>0</v>
      </c>
      <c r="F92" s="35">
        <v>0</v>
      </c>
      <c r="G92" s="35">
        <v>0</v>
      </c>
      <c r="H92" s="35">
        <v>0</v>
      </c>
      <c r="I92" s="35"/>
      <c r="J92" s="35"/>
      <c r="K92" s="35">
        <f t="shared" ref="K92:K94" si="20">E92-F92-G92-H92-I92</f>
        <v>0</v>
      </c>
      <c r="L92" s="34"/>
    </row>
    <row r="93" spans="1:12" ht="15.75" x14ac:dyDescent="0.25">
      <c r="A93" s="125"/>
      <c r="B93" s="7" t="s">
        <v>113</v>
      </c>
      <c r="C93" s="33">
        <v>80618101</v>
      </c>
      <c r="D93" s="8" t="s">
        <v>100</v>
      </c>
      <c r="E93" s="9">
        <v>0</v>
      </c>
      <c r="F93" s="35">
        <v>0</v>
      </c>
      <c r="G93" s="35">
        <v>0</v>
      </c>
      <c r="H93" s="35">
        <v>0</v>
      </c>
      <c r="I93" s="35"/>
      <c r="J93" s="35"/>
      <c r="K93" s="35">
        <f t="shared" si="20"/>
        <v>0</v>
      </c>
      <c r="L93" s="34"/>
    </row>
    <row r="94" spans="1:12" ht="15.75" x14ac:dyDescent="0.25">
      <c r="A94" s="125"/>
      <c r="B94" s="7" t="s">
        <v>135</v>
      </c>
      <c r="C94" s="33">
        <v>80618101</v>
      </c>
      <c r="D94" s="8" t="s">
        <v>114</v>
      </c>
      <c r="E94" s="9">
        <v>0</v>
      </c>
      <c r="F94" s="35">
        <v>0</v>
      </c>
      <c r="G94" s="35">
        <v>0</v>
      </c>
      <c r="H94" s="35">
        <v>0</v>
      </c>
      <c r="I94" s="35"/>
      <c r="J94" s="35"/>
      <c r="K94" s="35">
        <f t="shared" si="20"/>
        <v>0</v>
      </c>
      <c r="L94" s="34"/>
    </row>
    <row r="95" spans="1:12" ht="15.75" x14ac:dyDescent="0.25">
      <c r="A95" s="203" t="s">
        <v>115</v>
      </c>
      <c r="B95" s="144"/>
      <c r="C95" s="146"/>
      <c r="D95" s="145"/>
      <c r="E95" s="220">
        <f>SUM(E92:E94)</f>
        <v>0</v>
      </c>
      <c r="F95" s="220">
        <f>SUM(F92:F94)</f>
        <v>0</v>
      </c>
      <c r="G95" s="220">
        <f>SUM(G92:G94)</f>
        <v>0</v>
      </c>
      <c r="H95" s="220">
        <f>SUM(H92:H94)</f>
        <v>0</v>
      </c>
      <c r="I95" s="220"/>
      <c r="J95" s="220"/>
      <c r="K95" s="220">
        <f>SUM(K92:K94)</f>
        <v>0</v>
      </c>
      <c r="L95" s="34"/>
    </row>
    <row r="96" spans="1:12" ht="15.75" x14ac:dyDescent="0.25">
      <c r="A96" s="125"/>
      <c r="B96" s="14"/>
      <c r="C96" s="28"/>
      <c r="D96" s="8"/>
      <c r="E96" s="9"/>
      <c r="F96" s="35"/>
      <c r="G96" s="35"/>
      <c r="H96" s="35"/>
      <c r="I96" s="35"/>
      <c r="J96" s="35"/>
      <c r="K96" s="35"/>
      <c r="L96" s="34"/>
    </row>
    <row r="97" spans="1:11" ht="15.75" x14ac:dyDescent="0.25">
      <c r="A97" s="203" t="s">
        <v>116</v>
      </c>
      <c r="B97" s="144"/>
      <c r="C97" s="143"/>
      <c r="D97" s="211"/>
      <c r="E97" s="152">
        <f t="shared" ref="E97:K97" si="21">E26+E37+E42+E51+E56+E89+E95</f>
        <v>95000</v>
      </c>
      <c r="F97" s="154">
        <f t="shared" si="21"/>
        <v>0</v>
      </c>
      <c r="G97" s="154">
        <f t="shared" si="21"/>
        <v>0</v>
      </c>
      <c r="H97" s="154">
        <f t="shared" si="21"/>
        <v>0</v>
      </c>
      <c r="I97" s="154">
        <f t="shared" si="21"/>
        <v>0</v>
      </c>
      <c r="J97" s="154">
        <f t="shared" si="21"/>
        <v>0</v>
      </c>
      <c r="K97" s="212">
        <f t="shared" si="21"/>
        <v>95000</v>
      </c>
    </row>
  </sheetData>
  <autoFilter ref="B8:K97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activeCell="C8" sqref="C8"/>
    </sheetView>
  </sheetViews>
  <sheetFormatPr defaultRowHeight="15" x14ac:dyDescent="0.25"/>
  <cols>
    <col min="1" max="1" width="22" style="198" bestFit="1" customWidth="1"/>
    <col min="2" max="2" width="24.140625" style="64" customWidth="1"/>
    <col min="3" max="3" width="20.7109375" style="44" bestFit="1" customWidth="1"/>
    <col min="4" max="4" width="71.85546875" style="62" bestFit="1" customWidth="1"/>
    <col min="5" max="5" width="16.7109375" bestFit="1" customWidth="1"/>
    <col min="6" max="6" width="19" style="34" bestFit="1" customWidth="1"/>
    <col min="7" max="10" width="19" style="34" customWidth="1"/>
    <col min="11" max="11" width="23.42578125" bestFit="1" customWidth="1"/>
  </cols>
  <sheetData>
    <row r="1" spans="1:12" s="83" customFormat="1" ht="21" x14ac:dyDescent="0.35">
      <c r="A1" s="207" t="s">
        <v>150</v>
      </c>
      <c r="E1" s="91"/>
      <c r="F1" s="91"/>
      <c r="G1" s="91"/>
      <c r="H1" s="91"/>
      <c r="I1" s="91"/>
      <c r="J1" s="91"/>
      <c r="K1" s="91"/>
      <c r="L1" s="91"/>
    </row>
    <row r="2" spans="1:12" s="83" customFormat="1" ht="18.75" x14ac:dyDescent="0.3">
      <c r="A2" s="206" t="s">
        <v>155</v>
      </c>
      <c r="E2" s="91"/>
      <c r="F2" s="91"/>
      <c r="G2" s="91"/>
      <c r="H2" s="91"/>
      <c r="I2" s="91"/>
      <c r="J2" s="91"/>
      <c r="K2" s="91"/>
      <c r="L2" s="91"/>
    </row>
    <row r="3" spans="1:12" s="83" customFormat="1" ht="18.75" x14ac:dyDescent="0.3">
      <c r="A3" s="210" t="s">
        <v>164</v>
      </c>
      <c r="B3" s="208"/>
      <c r="C3" s="208"/>
      <c r="D3" s="208"/>
      <c r="E3" s="209"/>
      <c r="F3" s="209"/>
      <c r="G3" s="209"/>
      <c r="H3" s="209"/>
      <c r="I3" s="209"/>
      <c r="J3" s="209"/>
      <c r="K3" s="209"/>
      <c r="L3" s="94"/>
    </row>
    <row r="4" spans="1:12" s="83" customFormat="1" x14ac:dyDescent="0.25">
      <c r="A4" s="198"/>
      <c r="B4" s="174"/>
      <c r="C4" s="175"/>
      <c r="D4" s="90"/>
      <c r="F4" s="85"/>
      <c r="G4" s="85"/>
      <c r="H4" s="85"/>
      <c r="I4" s="85"/>
      <c r="J4" s="85"/>
    </row>
    <row r="5" spans="1:12" s="83" customFormat="1" x14ac:dyDescent="0.25">
      <c r="A5" s="198"/>
      <c r="B5" s="174"/>
      <c r="C5" s="175"/>
      <c r="D5" s="90"/>
      <c r="F5" s="85"/>
      <c r="G5" s="85"/>
      <c r="H5" s="85"/>
      <c r="I5" s="85"/>
      <c r="J5" s="85"/>
    </row>
    <row r="6" spans="1:12" s="83" customFormat="1" x14ac:dyDescent="0.25">
      <c r="A6" s="198"/>
      <c r="B6" s="174"/>
      <c r="C6" s="175"/>
      <c r="D6" s="90"/>
      <c r="F6" s="85"/>
      <c r="G6" s="85"/>
      <c r="H6" s="85"/>
      <c r="I6" s="85"/>
      <c r="J6" s="85"/>
    </row>
    <row r="7" spans="1:12" s="83" customFormat="1" ht="15.75" x14ac:dyDescent="0.25">
      <c r="A7" s="189" t="s">
        <v>0</v>
      </c>
      <c r="B7" s="137"/>
      <c r="C7" s="129"/>
      <c r="D7" s="90"/>
      <c r="F7" s="89"/>
      <c r="G7" s="89"/>
      <c r="H7" s="89"/>
      <c r="I7" s="89"/>
      <c r="J7" s="89"/>
    </row>
    <row r="8" spans="1:12" x14ac:dyDescent="0.25">
      <c r="A8" s="190"/>
      <c r="B8" s="58"/>
      <c r="C8" s="77" t="s">
        <v>2</v>
      </c>
      <c r="D8" s="36" t="s">
        <v>117</v>
      </c>
      <c r="E8" s="92" t="s">
        <v>159</v>
      </c>
      <c r="F8" s="78" t="s">
        <v>157</v>
      </c>
      <c r="G8" s="78" t="s">
        <v>158</v>
      </c>
      <c r="H8" s="213" t="s">
        <v>161</v>
      </c>
      <c r="I8" s="213" t="s">
        <v>162</v>
      </c>
      <c r="J8" s="213" t="s">
        <v>163</v>
      </c>
      <c r="K8" s="78" t="s">
        <v>160</v>
      </c>
    </row>
    <row r="9" spans="1:12" x14ac:dyDescent="0.25">
      <c r="A9" s="199" t="s">
        <v>118</v>
      </c>
      <c r="B9" s="63">
        <v>81268111</v>
      </c>
      <c r="C9" s="38">
        <v>441115</v>
      </c>
      <c r="D9" s="1" t="s">
        <v>120</v>
      </c>
      <c r="E9" s="56">
        <v>-1000</v>
      </c>
      <c r="F9" s="56">
        <v>0</v>
      </c>
      <c r="G9" s="56"/>
      <c r="H9" s="56">
        <v>-480.96</v>
      </c>
      <c r="I9" s="56"/>
      <c r="J9" s="56"/>
      <c r="K9" s="56">
        <f t="shared" ref="K9:K11" si="0">E9-F9-G9-H9-I9-J9</f>
        <v>-519.04</v>
      </c>
    </row>
    <row r="10" spans="1:12" x14ac:dyDescent="0.25">
      <c r="A10" s="199" t="s">
        <v>121</v>
      </c>
      <c r="B10" s="63">
        <v>81268111</v>
      </c>
      <c r="C10" s="38">
        <v>441135</v>
      </c>
      <c r="D10" s="1" t="s">
        <v>122</v>
      </c>
      <c r="E10" s="35">
        <v>0</v>
      </c>
      <c r="F10" s="35">
        <v>0</v>
      </c>
      <c r="G10" s="35"/>
      <c r="H10" s="35"/>
      <c r="I10" s="35"/>
      <c r="J10" s="35"/>
      <c r="K10" s="35">
        <f t="shared" si="0"/>
        <v>0</v>
      </c>
    </row>
    <row r="11" spans="1:12" x14ac:dyDescent="0.25">
      <c r="A11" s="199" t="s">
        <v>144</v>
      </c>
      <c r="B11" s="63">
        <v>81268111</v>
      </c>
      <c r="C11" s="38">
        <v>453110</v>
      </c>
      <c r="D11" s="1" t="s">
        <v>145</v>
      </c>
      <c r="E11" s="35">
        <v>-75000</v>
      </c>
      <c r="F11" s="35">
        <v>0</v>
      </c>
      <c r="G11" s="35"/>
      <c r="H11" s="35"/>
      <c r="I11" s="35"/>
      <c r="J11" s="35"/>
      <c r="K11" s="35">
        <f t="shared" si="0"/>
        <v>-75000</v>
      </c>
    </row>
    <row r="12" spans="1:12" x14ac:dyDescent="0.25">
      <c r="A12" s="189"/>
      <c r="B12" s="165" t="s">
        <v>39</v>
      </c>
      <c r="C12" s="102"/>
      <c r="D12" s="104"/>
      <c r="E12" s="215">
        <f>(SUM(E9:E11))*-1</f>
        <v>76000</v>
      </c>
      <c r="F12" s="215">
        <f>(SUM(F9:F11))*-1</f>
        <v>0</v>
      </c>
      <c r="G12" s="215">
        <f>(SUM(G9:G11))*-1</f>
        <v>0</v>
      </c>
      <c r="H12" s="215">
        <f>SUM(H9:H11)</f>
        <v>-480.96</v>
      </c>
      <c r="I12" s="215">
        <f>SUM(I9:I11)</f>
        <v>0</v>
      </c>
      <c r="J12" s="215">
        <f>SUM(J9:J11)</f>
        <v>0</v>
      </c>
      <c r="K12" s="215">
        <f>SUM(K9:K11)</f>
        <v>-75519.039999999994</v>
      </c>
    </row>
    <row r="13" spans="1:12" x14ac:dyDescent="0.25">
      <c r="B13" s="166"/>
      <c r="C13" s="38"/>
      <c r="D13" s="48"/>
      <c r="E13" s="35"/>
      <c r="F13" s="35"/>
      <c r="G13" s="35"/>
      <c r="H13" s="35"/>
      <c r="I13" s="35"/>
      <c r="J13" s="35"/>
      <c r="K13" s="35">
        <f>E13-F13-G13-H13-I13-J13</f>
        <v>0</v>
      </c>
    </row>
    <row r="14" spans="1:12" s="83" customFormat="1" x14ac:dyDescent="0.25">
      <c r="A14" s="194" t="s">
        <v>40</v>
      </c>
      <c r="B14" s="167"/>
      <c r="C14" s="163"/>
      <c r="D14" s="164"/>
      <c r="E14" s="217"/>
      <c r="F14" s="141"/>
      <c r="G14" s="141"/>
      <c r="H14" s="141"/>
      <c r="I14" s="141"/>
      <c r="J14" s="141"/>
      <c r="K14" s="141"/>
    </row>
    <row r="15" spans="1:12" ht="30" x14ac:dyDescent="0.25">
      <c r="A15" s="194"/>
      <c r="B15" s="168" t="s">
        <v>41</v>
      </c>
      <c r="C15" s="160" t="s">
        <v>2</v>
      </c>
      <c r="D15" s="161"/>
      <c r="E15" s="218"/>
      <c r="F15" s="149"/>
      <c r="G15" s="149"/>
      <c r="H15" s="149"/>
      <c r="I15" s="149"/>
      <c r="J15" s="149"/>
      <c r="K15" s="149"/>
    </row>
    <row r="16" spans="1:12" x14ac:dyDescent="0.25">
      <c r="B16" s="66"/>
      <c r="C16" s="42">
        <v>81268111</v>
      </c>
      <c r="D16" s="41" t="s">
        <v>43</v>
      </c>
      <c r="E16" s="9">
        <v>0</v>
      </c>
      <c r="F16" s="35">
        <v>5961</v>
      </c>
      <c r="G16" s="35"/>
      <c r="H16" s="35"/>
      <c r="I16" s="35"/>
      <c r="J16" s="35">
        <v>6417.5</v>
      </c>
      <c r="K16" s="35">
        <f t="shared" ref="K16:K23" si="1">E16-F16-G16-H16-I16-J16</f>
        <v>-12378.5</v>
      </c>
    </row>
    <row r="17" spans="1:11" x14ac:dyDescent="0.25">
      <c r="B17" s="66"/>
      <c r="C17" s="42">
        <v>81268111</v>
      </c>
      <c r="D17" s="41" t="s">
        <v>44</v>
      </c>
      <c r="E17" s="9">
        <v>0</v>
      </c>
      <c r="F17" s="35"/>
      <c r="G17" s="35"/>
      <c r="H17" s="35"/>
      <c r="I17" s="35"/>
      <c r="J17" s="35"/>
      <c r="K17" s="35">
        <f t="shared" si="1"/>
        <v>0</v>
      </c>
    </row>
    <row r="18" spans="1:11" x14ac:dyDescent="0.25">
      <c r="B18" s="66"/>
      <c r="C18" s="42">
        <v>81268111</v>
      </c>
      <c r="D18" s="41" t="s">
        <v>45</v>
      </c>
      <c r="E18" s="9">
        <v>0</v>
      </c>
      <c r="F18" s="35"/>
      <c r="G18" s="35"/>
      <c r="H18" s="35"/>
      <c r="I18" s="35"/>
      <c r="J18" s="35"/>
      <c r="K18" s="35">
        <f t="shared" si="1"/>
        <v>0</v>
      </c>
    </row>
    <row r="19" spans="1:11" x14ac:dyDescent="0.25">
      <c r="B19" s="66"/>
      <c r="C19" s="42">
        <v>81268111</v>
      </c>
      <c r="D19" s="41" t="s">
        <v>46</v>
      </c>
      <c r="E19" s="9">
        <v>0</v>
      </c>
      <c r="F19" s="35"/>
      <c r="G19" s="35"/>
      <c r="H19" s="35"/>
      <c r="I19" s="35"/>
      <c r="J19" s="35"/>
      <c r="K19" s="35">
        <f t="shared" si="1"/>
        <v>0</v>
      </c>
    </row>
    <row r="20" spans="1:11" x14ac:dyDescent="0.25">
      <c r="B20" s="66"/>
      <c r="C20" s="42">
        <v>81268111</v>
      </c>
      <c r="D20" s="41" t="s">
        <v>47</v>
      </c>
      <c r="E20" s="9">
        <v>0</v>
      </c>
      <c r="F20" s="35"/>
      <c r="G20" s="35"/>
      <c r="H20" s="35"/>
      <c r="I20" s="35"/>
      <c r="J20" s="35"/>
      <c r="K20" s="35">
        <f t="shared" si="1"/>
        <v>0</v>
      </c>
    </row>
    <row r="21" spans="1:11" x14ac:dyDescent="0.25">
      <c r="B21" s="66"/>
      <c r="C21" s="42">
        <v>81268111</v>
      </c>
      <c r="D21" s="41" t="s">
        <v>48</v>
      </c>
      <c r="E21" s="9">
        <v>0</v>
      </c>
      <c r="F21" s="35">
        <v>739</v>
      </c>
      <c r="G21" s="35"/>
      <c r="H21" s="35"/>
      <c r="I21" s="35"/>
      <c r="J21" s="35"/>
      <c r="K21" s="35">
        <f t="shared" si="1"/>
        <v>-739</v>
      </c>
    </row>
    <row r="22" spans="1:11" x14ac:dyDescent="0.25">
      <c r="B22" s="66"/>
      <c r="C22" s="42">
        <v>81268111</v>
      </c>
      <c r="D22" s="41" t="s">
        <v>143</v>
      </c>
      <c r="E22" s="9">
        <v>0</v>
      </c>
      <c r="F22" s="35"/>
      <c r="G22" s="35"/>
      <c r="H22" s="35"/>
      <c r="I22" s="35"/>
      <c r="J22" s="35"/>
      <c r="K22" s="35">
        <f t="shared" si="1"/>
        <v>0</v>
      </c>
    </row>
    <row r="23" spans="1:11" x14ac:dyDescent="0.25">
      <c r="B23" s="66"/>
      <c r="C23" s="42">
        <v>81268111</v>
      </c>
      <c r="D23" s="41" t="s">
        <v>50</v>
      </c>
      <c r="E23" s="9">
        <v>0</v>
      </c>
      <c r="F23" s="35"/>
      <c r="G23" s="35"/>
      <c r="H23" s="35"/>
      <c r="I23" s="35"/>
      <c r="J23" s="35"/>
      <c r="K23" s="35">
        <f t="shared" si="1"/>
        <v>0</v>
      </c>
    </row>
    <row r="24" spans="1:11" ht="30" x14ac:dyDescent="0.25">
      <c r="A24" s="194"/>
      <c r="B24" s="169" t="s">
        <v>51</v>
      </c>
      <c r="C24" s="156"/>
      <c r="D24" s="157"/>
      <c r="E24" s="170">
        <f t="shared" ref="E24:K24" si="2">SUM(E16:E23)</f>
        <v>0</v>
      </c>
      <c r="F24" s="170">
        <f t="shared" si="2"/>
        <v>6700</v>
      </c>
      <c r="G24" s="170">
        <f t="shared" si="2"/>
        <v>0</v>
      </c>
      <c r="H24" s="170">
        <f t="shared" si="2"/>
        <v>0</v>
      </c>
      <c r="I24" s="170">
        <f t="shared" si="2"/>
        <v>0</v>
      </c>
      <c r="J24" s="170">
        <f t="shared" si="2"/>
        <v>6417.5</v>
      </c>
      <c r="K24" s="170">
        <f t="shared" si="2"/>
        <v>-13117.5</v>
      </c>
    </row>
    <row r="25" spans="1:11" x14ac:dyDescent="0.25">
      <c r="B25" s="66"/>
      <c r="C25" s="67"/>
      <c r="D25" s="45"/>
      <c r="E25" s="52"/>
      <c r="F25" s="35"/>
      <c r="G25" s="35"/>
      <c r="H25" s="35"/>
      <c r="I25" s="35"/>
      <c r="J25" s="35"/>
      <c r="K25" s="35">
        <f>E25-F25-G25-H25-I25-J25</f>
        <v>0</v>
      </c>
    </row>
    <row r="26" spans="1:11" ht="30" x14ac:dyDescent="0.25">
      <c r="A26" s="194"/>
      <c r="B26" s="171" t="s">
        <v>52</v>
      </c>
      <c r="C26" s="160" t="s">
        <v>2</v>
      </c>
      <c r="D26" s="162"/>
      <c r="E26" s="172"/>
      <c r="F26" s="149"/>
      <c r="G26" s="149"/>
      <c r="H26" s="149"/>
      <c r="I26" s="149"/>
      <c r="J26" s="149"/>
      <c r="K26" s="149"/>
    </row>
    <row r="27" spans="1:11" x14ac:dyDescent="0.25">
      <c r="B27" s="68"/>
      <c r="C27" s="42">
        <v>81268111</v>
      </c>
      <c r="D27" s="47" t="s">
        <v>53</v>
      </c>
      <c r="E27" s="9">
        <v>0</v>
      </c>
      <c r="F27" s="35"/>
      <c r="G27" s="35"/>
      <c r="H27" s="35"/>
      <c r="I27" s="35"/>
      <c r="J27" s="35"/>
      <c r="K27" s="35">
        <f t="shared" ref="K27:K34" si="3">E27-F27-G27-H27-I27-J27</f>
        <v>0</v>
      </c>
    </row>
    <row r="28" spans="1:11" x14ac:dyDescent="0.25">
      <c r="B28" s="66"/>
      <c r="C28" s="42">
        <v>81268111</v>
      </c>
      <c r="D28" s="47" t="s">
        <v>54</v>
      </c>
      <c r="E28" s="9">
        <v>0</v>
      </c>
      <c r="F28" s="35"/>
      <c r="G28" s="35"/>
      <c r="H28" s="35"/>
      <c r="I28" s="35"/>
      <c r="J28" s="35"/>
      <c r="K28" s="35">
        <f t="shared" si="3"/>
        <v>0</v>
      </c>
    </row>
    <row r="29" spans="1:11" x14ac:dyDescent="0.25">
      <c r="B29" s="66"/>
      <c r="C29" s="42">
        <v>81268111</v>
      </c>
      <c r="D29" s="47" t="s">
        <v>55</v>
      </c>
      <c r="E29" s="9">
        <v>0</v>
      </c>
      <c r="F29" s="35"/>
      <c r="G29" s="35"/>
      <c r="H29" s="35"/>
      <c r="I29" s="35"/>
      <c r="J29" s="35"/>
      <c r="K29" s="35">
        <f t="shared" si="3"/>
        <v>0</v>
      </c>
    </row>
    <row r="30" spans="1:11" x14ac:dyDescent="0.25">
      <c r="B30" s="66"/>
      <c r="C30" s="42">
        <v>81268111</v>
      </c>
      <c r="D30" s="47" t="s">
        <v>56</v>
      </c>
      <c r="E30" s="9">
        <v>0</v>
      </c>
      <c r="F30" s="35"/>
      <c r="G30" s="35"/>
      <c r="H30" s="35"/>
      <c r="I30" s="35"/>
      <c r="J30" s="35"/>
      <c r="K30" s="35">
        <f t="shared" si="3"/>
        <v>0</v>
      </c>
    </row>
    <row r="31" spans="1:11" x14ac:dyDescent="0.25">
      <c r="B31" s="66"/>
      <c r="C31" s="42">
        <v>81268111</v>
      </c>
      <c r="D31" s="47" t="s">
        <v>57</v>
      </c>
      <c r="E31" s="9">
        <v>0</v>
      </c>
      <c r="F31" s="35">
        <v>97.16</v>
      </c>
      <c r="G31" s="35"/>
      <c r="H31" s="35"/>
      <c r="I31" s="35"/>
      <c r="J31" s="35">
        <v>93.070000000000007</v>
      </c>
      <c r="K31" s="35">
        <f t="shared" si="3"/>
        <v>-190.23000000000002</v>
      </c>
    </row>
    <row r="32" spans="1:11" x14ac:dyDescent="0.25">
      <c r="B32" s="66"/>
      <c r="C32" s="42">
        <v>81268111</v>
      </c>
      <c r="D32" s="47" t="s">
        <v>58</v>
      </c>
      <c r="E32" s="9">
        <v>0</v>
      </c>
      <c r="F32" s="35"/>
      <c r="G32" s="35"/>
      <c r="H32" s="35"/>
      <c r="I32" s="35"/>
      <c r="J32" s="35"/>
      <c r="K32" s="35">
        <f t="shared" si="3"/>
        <v>0</v>
      </c>
    </row>
    <row r="33" spans="1:11" x14ac:dyDescent="0.25">
      <c r="B33" s="66"/>
      <c r="C33" s="42">
        <v>81268111</v>
      </c>
      <c r="D33" s="47" t="s">
        <v>59</v>
      </c>
      <c r="E33" s="9">
        <v>0</v>
      </c>
      <c r="F33" s="35"/>
      <c r="G33" s="35"/>
      <c r="H33" s="35"/>
      <c r="I33" s="35"/>
      <c r="J33" s="35"/>
      <c r="K33" s="35">
        <f t="shared" si="3"/>
        <v>0</v>
      </c>
    </row>
    <row r="34" spans="1:11" x14ac:dyDescent="0.25">
      <c r="B34" s="66"/>
      <c r="C34" s="42">
        <v>81268111</v>
      </c>
      <c r="D34" s="47" t="s">
        <v>60</v>
      </c>
      <c r="E34" s="9">
        <v>0</v>
      </c>
      <c r="F34" s="35"/>
      <c r="G34" s="35"/>
      <c r="H34" s="35"/>
      <c r="I34" s="35"/>
      <c r="J34" s="35"/>
      <c r="K34" s="35">
        <f t="shared" si="3"/>
        <v>0</v>
      </c>
    </row>
    <row r="35" spans="1:11" ht="30" x14ac:dyDescent="0.25">
      <c r="A35" s="194"/>
      <c r="B35" s="169" t="s">
        <v>61</v>
      </c>
      <c r="C35" s="156"/>
      <c r="D35" s="157"/>
      <c r="E35" s="170">
        <f t="shared" ref="E35:K35" si="4">SUM(E27:E34)</f>
        <v>0</v>
      </c>
      <c r="F35" s="170">
        <f t="shared" si="4"/>
        <v>97.16</v>
      </c>
      <c r="G35" s="170">
        <f t="shared" si="4"/>
        <v>0</v>
      </c>
      <c r="H35" s="170">
        <f t="shared" si="4"/>
        <v>0</v>
      </c>
      <c r="I35" s="170">
        <f t="shared" si="4"/>
        <v>0</v>
      </c>
      <c r="J35" s="170">
        <f t="shared" si="4"/>
        <v>93.070000000000007</v>
      </c>
      <c r="K35" s="170">
        <f t="shared" si="4"/>
        <v>-190.23000000000002</v>
      </c>
    </row>
    <row r="36" spans="1:11" x14ac:dyDescent="0.25">
      <c r="B36" s="66"/>
      <c r="C36" s="67"/>
      <c r="D36" s="45"/>
      <c r="E36" s="12"/>
      <c r="F36" s="35"/>
      <c r="G36" s="35"/>
      <c r="H36" s="35"/>
      <c r="I36" s="35"/>
      <c r="J36" s="35"/>
      <c r="K36" s="35">
        <f>E36-F36-G36-H36-I36-J36</f>
        <v>0</v>
      </c>
    </row>
    <row r="37" spans="1:11" x14ac:dyDescent="0.25">
      <c r="A37" s="194"/>
      <c r="B37" s="171" t="s">
        <v>62</v>
      </c>
      <c r="C37" s="160" t="s">
        <v>2</v>
      </c>
      <c r="D37" s="161"/>
      <c r="E37" s="172"/>
      <c r="F37" s="149"/>
      <c r="G37" s="149"/>
      <c r="H37" s="149"/>
      <c r="I37" s="149"/>
      <c r="J37" s="149"/>
      <c r="K37" s="149"/>
    </row>
    <row r="38" spans="1:11" x14ac:dyDescent="0.25">
      <c r="B38" s="68"/>
      <c r="C38" s="42">
        <v>81268111</v>
      </c>
      <c r="D38" s="41" t="s">
        <v>63</v>
      </c>
      <c r="E38" s="9">
        <v>0</v>
      </c>
      <c r="F38" s="35"/>
      <c r="G38" s="35"/>
      <c r="H38" s="35"/>
      <c r="I38" s="35"/>
      <c r="J38" s="35"/>
      <c r="K38" s="35">
        <f t="shared" ref="K38:K39" si="5">E38-F38-G38-H38-I38-J38</f>
        <v>0</v>
      </c>
    </row>
    <row r="39" spans="1:11" x14ac:dyDescent="0.25">
      <c r="B39" s="66"/>
      <c r="C39" s="42">
        <v>81268111</v>
      </c>
      <c r="D39" s="41" t="s">
        <v>132</v>
      </c>
      <c r="E39" s="9">
        <v>0</v>
      </c>
      <c r="F39" s="35"/>
      <c r="G39" s="35"/>
      <c r="H39" s="35"/>
      <c r="I39" s="35"/>
      <c r="J39" s="35"/>
      <c r="K39" s="35">
        <f t="shared" si="5"/>
        <v>0</v>
      </c>
    </row>
    <row r="40" spans="1:11" ht="30" x14ac:dyDescent="0.25">
      <c r="A40" s="194"/>
      <c r="B40" s="169" t="s">
        <v>65</v>
      </c>
      <c r="C40" s="156"/>
      <c r="D40" s="158"/>
      <c r="E40" s="170">
        <f>SUM(E38:E39)</f>
        <v>0</v>
      </c>
      <c r="F40" s="170">
        <f t="shared" ref="F40:K40" si="6">SUM(F38:F39)</f>
        <v>0</v>
      </c>
      <c r="G40" s="170">
        <f t="shared" si="6"/>
        <v>0</v>
      </c>
      <c r="H40" s="170">
        <f t="shared" ref="H40:J40" si="7">SUM(H38:H39)</f>
        <v>0</v>
      </c>
      <c r="I40" s="170">
        <f t="shared" si="7"/>
        <v>0</v>
      </c>
      <c r="J40" s="170">
        <f t="shared" si="7"/>
        <v>0</v>
      </c>
      <c r="K40" s="170">
        <f t="shared" si="6"/>
        <v>0</v>
      </c>
    </row>
    <row r="41" spans="1:11" x14ac:dyDescent="0.25">
      <c r="B41" s="66"/>
      <c r="C41" s="67"/>
      <c r="D41" s="69"/>
      <c r="E41" s="52"/>
      <c r="F41" s="35"/>
      <c r="G41" s="35"/>
      <c r="H41" s="35"/>
      <c r="I41" s="35"/>
      <c r="J41" s="35"/>
      <c r="K41" s="35">
        <f>E41-F41-G41-H41-I41-J41</f>
        <v>0</v>
      </c>
    </row>
    <row r="42" spans="1:11" ht="30" x14ac:dyDescent="0.25">
      <c r="A42" s="194"/>
      <c r="B42" s="171" t="s">
        <v>133</v>
      </c>
      <c r="C42" s="160" t="s">
        <v>2</v>
      </c>
      <c r="D42" s="161"/>
      <c r="E42" s="172"/>
      <c r="F42" s="149"/>
      <c r="G42" s="149"/>
      <c r="H42" s="149"/>
      <c r="I42" s="149"/>
      <c r="J42" s="149"/>
      <c r="K42" s="149"/>
    </row>
    <row r="43" spans="1:11" x14ac:dyDescent="0.25">
      <c r="B43" s="68"/>
      <c r="C43" s="42">
        <v>81268111</v>
      </c>
      <c r="D43" s="41" t="s">
        <v>67</v>
      </c>
      <c r="E43" s="9">
        <v>30000</v>
      </c>
      <c r="F43" s="35"/>
      <c r="G43" s="35"/>
      <c r="H43" s="35"/>
      <c r="I43" s="35"/>
      <c r="J43" s="35"/>
      <c r="K43" s="35">
        <f t="shared" ref="K43:K48" si="8">E43-F43-G43-H43-I43-J43</f>
        <v>30000</v>
      </c>
    </row>
    <row r="44" spans="1:11" x14ac:dyDescent="0.25">
      <c r="B44" s="66"/>
      <c r="C44" s="42">
        <v>81268111</v>
      </c>
      <c r="D44" s="41" t="s">
        <v>70</v>
      </c>
      <c r="E44" s="9">
        <v>0</v>
      </c>
      <c r="F44" s="35"/>
      <c r="G44" s="35"/>
      <c r="H44" s="35"/>
      <c r="I44" s="35"/>
      <c r="J44" s="35"/>
      <c r="K44" s="35">
        <f t="shared" si="8"/>
        <v>0</v>
      </c>
    </row>
    <row r="45" spans="1:11" x14ac:dyDescent="0.25">
      <c r="B45" s="66"/>
      <c r="C45" s="42">
        <v>81268111</v>
      </c>
      <c r="D45" s="41" t="s">
        <v>72</v>
      </c>
      <c r="E45" s="9">
        <v>0</v>
      </c>
      <c r="F45" s="35"/>
      <c r="G45" s="35"/>
      <c r="H45" s="35"/>
      <c r="I45" s="35"/>
      <c r="J45" s="35"/>
      <c r="K45" s="35">
        <f t="shared" si="8"/>
        <v>0</v>
      </c>
    </row>
    <row r="46" spans="1:11" x14ac:dyDescent="0.25">
      <c r="B46" s="66"/>
      <c r="C46" s="42">
        <v>81268111</v>
      </c>
      <c r="D46" s="41" t="s">
        <v>68</v>
      </c>
      <c r="E46" s="9">
        <v>0</v>
      </c>
      <c r="F46" s="35"/>
      <c r="G46" s="35"/>
      <c r="H46" s="35"/>
      <c r="I46" s="35"/>
      <c r="J46" s="35"/>
      <c r="K46" s="35">
        <f t="shared" si="8"/>
        <v>0</v>
      </c>
    </row>
    <row r="47" spans="1:11" x14ac:dyDescent="0.25">
      <c r="B47" s="66"/>
      <c r="C47" s="42">
        <v>81268111</v>
      </c>
      <c r="D47" s="41" t="s">
        <v>69</v>
      </c>
      <c r="E47" s="9">
        <v>0</v>
      </c>
      <c r="F47" s="35"/>
      <c r="G47" s="35"/>
      <c r="H47" s="35"/>
      <c r="I47" s="35"/>
      <c r="J47" s="35"/>
      <c r="K47" s="35">
        <f t="shared" si="8"/>
        <v>0</v>
      </c>
    </row>
    <row r="48" spans="1:11" x14ac:dyDescent="0.25">
      <c r="B48" s="66"/>
      <c r="C48" s="42">
        <v>81268111</v>
      </c>
      <c r="D48" s="41" t="s">
        <v>71</v>
      </c>
      <c r="E48" s="9">
        <v>0</v>
      </c>
      <c r="F48" s="35"/>
      <c r="G48" s="35"/>
      <c r="H48" s="35"/>
      <c r="I48" s="35"/>
      <c r="J48" s="35"/>
      <c r="K48" s="35">
        <f t="shared" si="8"/>
        <v>0</v>
      </c>
    </row>
    <row r="49" spans="1:11" ht="30" x14ac:dyDescent="0.25">
      <c r="A49" s="194"/>
      <c r="B49" s="169" t="s">
        <v>73</v>
      </c>
      <c r="C49" s="156"/>
      <c r="D49" s="158"/>
      <c r="E49" s="170">
        <f t="shared" ref="E49:K49" si="9">SUM(E43:E48)</f>
        <v>30000</v>
      </c>
      <c r="F49" s="170">
        <f t="shared" si="9"/>
        <v>0</v>
      </c>
      <c r="G49" s="170">
        <f t="shared" si="9"/>
        <v>0</v>
      </c>
      <c r="H49" s="170">
        <f t="shared" si="9"/>
        <v>0</v>
      </c>
      <c r="I49" s="170">
        <f t="shared" si="9"/>
        <v>0</v>
      </c>
      <c r="J49" s="170">
        <f t="shared" si="9"/>
        <v>0</v>
      </c>
      <c r="K49" s="170">
        <f t="shared" si="9"/>
        <v>30000</v>
      </c>
    </row>
    <row r="50" spans="1:11" x14ac:dyDescent="0.25">
      <c r="B50" s="66"/>
      <c r="C50" s="67"/>
      <c r="D50" s="69"/>
      <c r="E50" s="52"/>
      <c r="F50" s="35"/>
      <c r="G50" s="35"/>
      <c r="H50" s="35"/>
      <c r="I50" s="35"/>
      <c r="J50" s="35"/>
      <c r="K50" s="35">
        <f>E50-F50-G50-H50-I50-J50</f>
        <v>0</v>
      </c>
    </row>
    <row r="51" spans="1:11" x14ac:dyDescent="0.25">
      <c r="A51" s="194"/>
      <c r="B51" s="171" t="s">
        <v>74</v>
      </c>
      <c r="C51" s="160" t="s">
        <v>2</v>
      </c>
      <c r="D51" s="161"/>
      <c r="E51" s="172"/>
      <c r="F51" s="149"/>
      <c r="G51" s="149"/>
      <c r="H51" s="149"/>
      <c r="I51" s="149"/>
      <c r="J51" s="149"/>
      <c r="K51" s="149"/>
    </row>
    <row r="52" spans="1:11" x14ac:dyDescent="0.25">
      <c r="B52" s="68"/>
      <c r="C52" s="42">
        <v>81268111</v>
      </c>
      <c r="D52" s="47" t="s">
        <v>75</v>
      </c>
      <c r="E52" s="9">
        <v>0</v>
      </c>
      <c r="F52" s="35"/>
      <c r="G52" s="35"/>
      <c r="H52" s="35"/>
      <c r="I52" s="35"/>
      <c r="J52" s="35"/>
      <c r="K52" s="35">
        <f t="shared" ref="K52:K53" si="10">E52-F52-G52-H52-I52-J52</f>
        <v>0</v>
      </c>
    </row>
    <row r="53" spans="1:11" x14ac:dyDescent="0.25">
      <c r="B53" s="66"/>
      <c r="C53" s="42">
        <v>81268111</v>
      </c>
      <c r="D53" s="47" t="s">
        <v>76</v>
      </c>
      <c r="E53" s="9">
        <v>0</v>
      </c>
      <c r="F53" s="35"/>
      <c r="G53" s="35"/>
      <c r="H53" s="35"/>
      <c r="I53" s="35"/>
      <c r="J53" s="35"/>
      <c r="K53" s="35">
        <f t="shared" si="10"/>
        <v>0</v>
      </c>
    </row>
    <row r="54" spans="1:11" x14ac:dyDescent="0.25">
      <c r="A54" s="194"/>
      <c r="B54" s="169" t="s">
        <v>78</v>
      </c>
      <c r="C54" s="156"/>
      <c r="D54" s="158"/>
      <c r="E54" s="170">
        <v>0</v>
      </c>
      <c r="F54" s="170">
        <v>0</v>
      </c>
      <c r="G54" s="170">
        <v>0</v>
      </c>
      <c r="H54" s="170">
        <v>0</v>
      </c>
      <c r="I54" s="170">
        <v>0</v>
      </c>
      <c r="J54" s="170">
        <v>0</v>
      </c>
      <c r="K54" s="170">
        <v>0</v>
      </c>
    </row>
    <row r="55" spans="1:11" x14ac:dyDescent="0.25">
      <c r="B55" s="66"/>
      <c r="C55" s="67"/>
      <c r="D55" s="69"/>
      <c r="E55" s="52"/>
      <c r="F55" s="35"/>
      <c r="G55" s="35"/>
      <c r="H55" s="35"/>
      <c r="I55" s="35"/>
      <c r="J55" s="35"/>
      <c r="K55" s="35">
        <f>E55-F55-G55-H55-I55-J55</f>
        <v>0</v>
      </c>
    </row>
    <row r="56" spans="1:11" x14ac:dyDescent="0.25">
      <c r="A56" s="194"/>
      <c r="B56" s="171" t="s">
        <v>79</v>
      </c>
      <c r="C56" s="160" t="s">
        <v>2</v>
      </c>
      <c r="D56" s="161"/>
      <c r="E56" s="172"/>
      <c r="F56" s="149"/>
      <c r="G56" s="149"/>
      <c r="H56" s="149"/>
      <c r="I56" s="149"/>
      <c r="J56" s="149"/>
      <c r="K56" s="149"/>
    </row>
    <row r="57" spans="1:11" x14ac:dyDescent="0.25">
      <c r="B57" s="68"/>
      <c r="C57" s="42">
        <v>81268111</v>
      </c>
      <c r="D57" s="41" t="s">
        <v>80</v>
      </c>
      <c r="E57" s="9">
        <v>0</v>
      </c>
      <c r="F57" s="35"/>
      <c r="G57" s="35"/>
      <c r="H57" s="35"/>
      <c r="I57" s="35"/>
      <c r="J57" s="35"/>
      <c r="K57" s="35">
        <f t="shared" ref="K57:K60" si="11">E57-F57-G57-H57-I57-J57</f>
        <v>0</v>
      </c>
    </row>
    <row r="58" spans="1:11" x14ac:dyDescent="0.25">
      <c r="B58" s="66"/>
      <c r="C58" s="42">
        <v>81268111</v>
      </c>
      <c r="D58" s="41" t="s">
        <v>81</v>
      </c>
      <c r="E58" s="9">
        <v>0</v>
      </c>
      <c r="F58" s="35"/>
      <c r="G58" s="35"/>
      <c r="H58" s="35"/>
      <c r="I58" s="35"/>
      <c r="J58" s="35"/>
      <c r="K58" s="35">
        <f t="shared" si="11"/>
        <v>0</v>
      </c>
    </row>
    <row r="59" spans="1:11" x14ac:dyDescent="0.25">
      <c r="B59" s="66"/>
      <c r="C59" s="42">
        <v>81268111</v>
      </c>
      <c r="D59" s="41" t="s">
        <v>83</v>
      </c>
      <c r="E59" s="9">
        <v>0</v>
      </c>
      <c r="F59" s="35"/>
      <c r="G59" s="35"/>
      <c r="H59" s="35"/>
      <c r="I59" s="35"/>
      <c r="J59" s="35"/>
      <c r="K59" s="35">
        <f t="shared" si="11"/>
        <v>0</v>
      </c>
    </row>
    <row r="60" spans="1:11" x14ac:dyDescent="0.25">
      <c r="B60" s="66"/>
      <c r="C60" s="42">
        <v>81268111</v>
      </c>
      <c r="D60" s="41" t="s">
        <v>82</v>
      </c>
      <c r="E60" s="9">
        <v>0</v>
      </c>
      <c r="F60" s="35"/>
      <c r="G60" s="35"/>
      <c r="H60" s="35"/>
      <c r="I60" s="35"/>
      <c r="J60" s="35"/>
      <c r="K60" s="35">
        <f t="shared" si="11"/>
        <v>0</v>
      </c>
    </row>
    <row r="61" spans="1:11" ht="30" x14ac:dyDescent="0.25">
      <c r="A61" s="194"/>
      <c r="B61" s="169" t="s">
        <v>84</v>
      </c>
      <c r="C61" s="156"/>
      <c r="D61" s="158"/>
      <c r="E61" s="170">
        <v>0</v>
      </c>
      <c r="F61" s="170">
        <v>0</v>
      </c>
      <c r="G61" s="170">
        <v>0</v>
      </c>
      <c r="H61" s="170">
        <v>0</v>
      </c>
      <c r="I61" s="170">
        <v>0</v>
      </c>
      <c r="J61" s="170">
        <v>0</v>
      </c>
      <c r="K61" s="170">
        <v>0</v>
      </c>
    </row>
    <row r="62" spans="1:11" x14ac:dyDescent="0.25">
      <c r="B62" s="66"/>
      <c r="C62" s="67"/>
      <c r="D62" s="69"/>
      <c r="E62" s="52"/>
      <c r="F62" s="35"/>
      <c r="G62" s="35"/>
      <c r="H62" s="35"/>
      <c r="I62" s="35"/>
      <c r="J62" s="35"/>
      <c r="K62" s="35">
        <f>E62-F62-G62-H62-I62-J62</f>
        <v>0</v>
      </c>
    </row>
    <row r="63" spans="1:11" x14ac:dyDescent="0.25">
      <c r="A63" s="194"/>
      <c r="B63" s="171" t="s">
        <v>85</v>
      </c>
      <c r="C63" s="160" t="s">
        <v>2</v>
      </c>
      <c r="D63" s="161"/>
      <c r="E63" s="172"/>
      <c r="F63" s="149"/>
      <c r="G63" s="149"/>
      <c r="H63" s="149"/>
      <c r="I63" s="149"/>
      <c r="J63" s="149"/>
      <c r="K63" s="149"/>
    </row>
    <row r="64" spans="1:11" x14ac:dyDescent="0.25">
      <c r="B64" s="68"/>
      <c r="C64" s="42">
        <v>81268111</v>
      </c>
      <c r="D64" s="41" t="s">
        <v>134</v>
      </c>
      <c r="E64" s="9">
        <v>0</v>
      </c>
      <c r="F64" s="35"/>
      <c r="G64" s="35"/>
      <c r="H64" s="35"/>
      <c r="I64" s="35"/>
      <c r="J64" s="35"/>
      <c r="K64" s="35">
        <f t="shared" ref="K64:K68" si="12">E64-F64-G64-H64-I64-J64</f>
        <v>0</v>
      </c>
    </row>
    <row r="65" spans="1:11" x14ac:dyDescent="0.25">
      <c r="B65" s="66"/>
      <c r="C65" s="42">
        <v>81268111</v>
      </c>
      <c r="D65" s="41" t="s">
        <v>87</v>
      </c>
      <c r="E65" s="9">
        <v>0</v>
      </c>
      <c r="F65" s="35"/>
      <c r="G65" s="35"/>
      <c r="H65" s="35"/>
      <c r="I65" s="35"/>
      <c r="J65" s="35"/>
      <c r="K65" s="35">
        <f t="shared" si="12"/>
        <v>0</v>
      </c>
    </row>
    <row r="66" spans="1:11" x14ac:dyDescent="0.25">
      <c r="B66" s="66"/>
      <c r="C66" s="42">
        <v>81268111</v>
      </c>
      <c r="D66" s="41" t="s">
        <v>88</v>
      </c>
      <c r="E66" s="9">
        <v>0</v>
      </c>
      <c r="F66" s="35"/>
      <c r="G66" s="35"/>
      <c r="H66" s="35"/>
      <c r="I66" s="35"/>
      <c r="J66" s="35"/>
      <c r="K66" s="35">
        <f t="shared" si="12"/>
        <v>0</v>
      </c>
    </row>
    <row r="67" spans="1:11" x14ac:dyDescent="0.25">
      <c r="B67" s="66"/>
      <c r="C67" s="42">
        <v>81268111</v>
      </c>
      <c r="D67" s="41" t="s">
        <v>89</v>
      </c>
      <c r="E67" s="9">
        <v>0</v>
      </c>
      <c r="F67" s="35"/>
      <c r="G67" s="35"/>
      <c r="H67" s="35"/>
      <c r="I67" s="35"/>
      <c r="J67" s="35"/>
      <c r="K67" s="35">
        <f t="shared" si="12"/>
        <v>0</v>
      </c>
    </row>
    <row r="68" spans="1:11" x14ac:dyDescent="0.25">
      <c r="B68" s="66"/>
      <c r="C68" s="42">
        <v>81268111</v>
      </c>
      <c r="D68" s="41" t="s">
        <v>90</v>
      </c>
      <c r="E68" s="9">
        <v>0</v>
      </c>
      <c r="F68" s="35"/>
      <c r="G68" s="35"/>
      <c r="H68" s="35"/>
      <c r="I68" s="35"/>
      <c r="J68" s="35"/>
      <c r="K68" s="35">
        <f t="shared" si="12"/>
        <v>0</v>
      </c>
    </row>
    <row r="69" spans="1:11" x14ac:dyDescent="0.25">
      <c r="A69" s="194"/>
      <c r="B69" s="169" t="s">
        <v>91</v>
      </c>
      <c r="C69" s="156"/>
      <c r="D69" s="158"/>
      <c r="E69" s="170">
        <f>SUM(E64:E68)</f>
        <v>0</v>
      </c>
      <c r="F69" s="170">
        <f t="shared" ref="F69:K69" si="13">SUM(F64:F68)</f>
        <v>0</v>
      </c>
      <c r="G69" s="170">
        <f t="shared" si="13"/>
        <v>0</v>
      </c>
      <c r="H69" s="170">
        <f t="shared" ref="H69:J69" si="14">SUM(H64:H68)</f>
        <v>0</v>
      </c>
      <c r="I69" s="170">
        <f t="shared" si="14"/>
        <v>0</v>
      </c>
      <c r="J69" s="170">
        <f t="shared" si="14"/>
        <v>0</v>
      </c>
      <c r="K69" s="170">
        <f t="shared" si="13"/>
        <v>0</v>
      </c>
    </row>
    <row r="70" spans="1:11" x14ac:dyDescent="0.25">
      <c r="B70" s="66"/>
      <c r="C70" s="67"/>
      <c r="D70" s="69"/>
      <c r="E70" s="52"/>
      <c r="F70" s="35"/>
      <c r="G70" s="35"/>
      <c r="H70" s="35"/>
      <c r="I70" s="35"/>
      <c r="J70" s="35"/>
      <c r="K70" s="35">
        <f>E70-F70-G70-H70-I70-J70</f>
        <v>0</v>
      </c>
    </row>
    <row r="71" spans="1:11" x14ac:dyDescent="0.25">
      <c r="A71" s="194"/>
      <c r="B71" s="171" t="s">
        <v>92</v>
      </c>
      <c r="C71" s="160" t="s">
        <v>2</v>
      </c>
      <c r="D71" s="161"/>
      <c r="E71" s="172"/>
      <c r="F71" s="149"/>
      <c r="G71" s="149"/>
      <c r="H71" s="149"/>
      <c r="I71" s="149"/>
      <c r="J71" s="149"/>
      <c r="K71" s="149"/>
    </row>
    <row r="72" spans="1:11" x14ac:dyDescent="0.25">
      <c r="B72" s="66"/>
      <c r="C72" s="42">
        <v>81268111</v>
      </c>
      <c r="D72" s="47" t="s">
        <v>93</v>
      </c>
      <c r="E72" s="9">
        <v>22500</v>
      </c>
      <c r="F72" s="35"/>
      <c r="G72" s="35"/>
      <c r="H72" s="35"/>
      <c r="I72" s="35"/>
      <c r="J72" s="35"/>
      <c r="K72" s="35">
        <f t="shared" ref="K72:K74" si="15">E72-F72-G72-H72-I72-J72</f>
        <v>22500</v>
      </c>
    </row>
    <row r="73" spans="1:11" x14ac:dyDescent="0.25">
      <c r="B73" s="66"/>
      <c r="C73" s="42">
        <v>81268111</v>
      </c>
      <c r="D73" s="47" t="s">
        <v>94</v>
      </c>
      <c r="E73" s="9">
        <v>22500</v>
      </c>
      <c r="F73" s="35"/>
      <c r="G73" s="35"/>
      <c r="H73" s="35"/>
      <c r="I73" s="35"/>
      <c r="J73" s="35"/>
      <c r="K73" s="35">
        <f t="shared" si="15"/>
        <v>22500</v>
      </c>
    </row>
    <row r="74" spans="1:11" x14ac:dyDescent="0.25">
      <c r="B74" s="66"/>
      <c r="C74" s="42">
        <v>81268111</v>
      </c>
      <c r="D74" s="47" t="s">
        <v>95</v>
      </c>
      <c r="E74" s="9">
        <v>0</v>
      </c>
      <c r="F74" s="35"/>
      <c r="G74" s="35"/>
      <c r="H74" s="35"/>
      <c r="I74" s="35"/>
      <c r="J74" s="35"/>
      <c r="K74" s="35">
        <f t="shared" si="15"/>
        <v>0</v>
      </c>
    </row>
    <row r="75" spans="1:11" ht="30" x14ac:dyDescent="0.25">
      <c r="A75" s="194"/>
      <c r="B75" s="169" t="s">
        <v>96</v>
      </c>
      <c r="C75" s="156"/>
      <c r="D75" s="158"/>
      <c r="E75" s="170">
        <f t="shared" ref="E75:K75" si="16">SUM(E72:E74)</f>
        <v>45000</v>
      </c>
      <c r="F75" s="170">
        <f t="shared" si="16"/>
        <v>0</v>
      </c>
      <c r="G75" s="170">
        <f t="shared" si="16"/>
        <v>0</v>
      </c>
      <c r="H75" s="170">
        <f t="shared" si="16"/>
        <v>0</v>
      </c>
      <c r="I75" s="170">
        <f t="shared" si="16"/>
        <v>0</v>
      </c>
      <c r="J75" s="170">
        <f t="shared" si="16"/>
        <v>0</v>
      </c>
      <c r="K75" s="170">
        <f t="shared" si="16"/>
        <v>45000</v>
      </c>
    </row>
    <row r="76" spans="1:11" x14ac:dyDescent="0.25">
      <c r="B76" s="70"/>
      <c r="C76" s="71"/>
      <c r="D76" s="72"/>
      <c r="E76" s="12"/>
      <c r="F76" s="35"/>
      <c r="G76" s="35"/>
      <c r="H76" s="35"/>
      <c r="I76" s="35"/>
      <c r="J76" s="35"/>
      <c r="K76" s="35">
        <f>E76-F76-G76-H76-I76-J76</f>
        <v>0</v>
      </c>
    </row>
    <row r="77" spans="1:11" x14ac:dyDescent="0.25">
      <c r="A77" s="194"/>
      <c r="B77" s="173" t="s">
        <v>97</v>
      </c>
      <c r="C77" s="160" t="s">
        <v>2</v>
      </c>
      <c r="D77" s="161"/>
      <c r="E77" s="172"/>
      <c r="F77" s="149"/>
      <c r="G77" s="149"/>
      <c r="H77" s="149"/>
      <c r="I77" s="149"/>
      <c r="J77" s="149"/>
      <c r="K77" s="149"/>
    </row>
    <row r="78" spans="1:11" x14ac:dyDescent="0.25">
      <c r="B78" s="73"/>
      <c r="C78" s="42">
        <v>81268111</v>
      </c>
      <c r="D78" s="41" t="s">
        <v>98</v>
      </c>
      <c r="E78" s="9">
        <v>0</v>
      </c>
      <c r="F78" s="35"/>
      <c r="G78" s="35"/>
      <c r="H78" s="35"/>
      <c r="I78" s="35"/>
      <c r="J78" s="35"/>
      <c r="K78" s="35">
        <f t="shared" ref="K78:K86" si="17">E78-F78-G78-H78-I78-J78</f>
        <v>0</v>
      </c>
    </row>
    <row r="79" spans="1:11" x14ac:dyDescent="0.25">
      <c r="B79" s="73"/>
      <c r="C79" s="42">
        <v>81268111</v>
      </c>
      <c r="D79" s="41" t="s">
        <v>99</v>
      </c>
      <c r="E79" s="9">
        <v>0</v>
      </c>
      <c r="F79" s="35"/>
      <c r="G79" s="35"/>
      <c r="H79" s="35"/>
      <c r="I79" s="35"/>
      <c r="J79" s="35"/>
      <c r="K79" s="35">
        <f t="shared" si="17"/>
        <v>0</v>
      </c>
    </row>
    <row r="80" spans="1:11" x14ac:dyDescent="0.25">
      <c r="B80" s="70"/>
      <c r="C80" s="42">
        <v>81268111</v>
      </c>
      <c r="D80" s="41" t="s">
        <v>100</v>
      </c>
      <c r="E80" s="9">
        <v>0</v>
      </c>
      <c r="F80" s="35"/>
      <c r="G80" s="35"/>
      <c r="H80" s="35"/>
      <c r="I80" s="35">
        <v>8200</v>
      </c>
      <c r="J80" s="35"/>
      <c r="K80" s="35">
        <f t="shared" si="17"/>
        <v>-8200</v>
      </c>
    </row>
    <row r="81" spans="1:11" x14ac:dyDescent="0.25">
      <c r="B81" s="73"/>
      <c r="C81" s="42">
        <v>81268111</v>
      </c>
      <c r="D81" s="41" t="s">
        <v>101</v>
      </c>
      <c r="E81" s="9">
        <v>0</v>
      </c>
      <c r="F81" s="35"/>
      <c r="G81" s="35"/>
      <c r="H81" s="35"/>
      <c r="I81" s="35"/>
      <c r="J81" s="35"/>
      <c r="K81" s="35">
        <f t="shared" si="17"/>
        <v>0</v>
      </c>
    </row>
    <row r="82" spans="1:11" x14ac:dyDescent="0.25">
      <c r="B82" s="73"/>
      <c r="C82" s="42">
        <v>81268111</v>
      </c>
      <c r="D82" s="41" t="s">
        <v>102</v>
      </c>
      <c r="E82" s="9">
        <v>0</v>
      </c>
      <c r="F82" s="35"/>
      <c r="G82" s="35"/>
      <c r="H82" s="35"/>
      <c r="I82" s="35"/>
      <c r="J82" s="35"/>
      <c r="K82" s="35">
        <f t="shared" si="17"/>
        <v>0</v>
      </c>
    </row>
    <row r="83" spans="1:11" x14ac:dyDescent="0.25">
      <c r="B83" s="73"/>
      <c r="C83" s="42">
        <v>81268111</v>
      </c>
      <c r="D83" s="41" t="s">
        <v>104</v>
      </c>
      <c r="E83" s="9">
        <v>0</v>
      </c>
      <c r="F83" s="35"/>
      <c r="G83" s="35"/>
      <c r="H83" s="35">
        <v>-19983.93</v>
      </c>
      <c r="I83" s="35"/>
      <c r="J83" s="35"/>
      <c r="K83" s="35">
        <f t="shared" si="17"/>
        <v>19983.93</v>
      </c>
    </row>
    <row r="84" spans="1:11" x14ac:dyDescent="0.25">
      <c r="B84" s="73"/>
      <c r="C84" s="42">
        <v>81268111</v>
      </c>
      <c r="D84" s="41" t="s">
        <v>105</v>
      </c>
      <c r="E84" s="9">
        <v>0</v>
      </c>
      <c r="F84" s="35"/>
      <c r="G84" s="35"/>
      <c r="H84" s="35"/>
      <c r="I84" s="35"/>
      <c r="J84" s="35"/>
      <c r="K84" s="35">
        <f t="shared" si="17"/>
        <v>0</v>
      </c>
    </row>
    <row r="85" spans="1:11" x14ac:dyDescent="0.25">
      <c r="B85" s="73"/>
      <c r="C85" s="42">
        <v>81268111</v>
      </c>
      <c r="D85" s="41" t="s">
        <v>106</v>
      </c>
      <c r="E85" s="9">
        <v>0</v>
      </c>
      <c r="F85" s="35"/>
      <c r="G85" s="35"/>
      <c r="H85" s="35"/>
      <c r="I85" s="35"/>
      <c r="J85" s="35"/>
      <c r="K85" s="35">
        <f t="shared" si="17"/>
        <v>0</v>
      </c>
    </row>
    <row r="86" spans="1:11" x14ac:dyDescent="0.25">
      <c r="B86" s="73"/>
      <c r="C86" s="42">
        <v>81268111</v>
      </c>
      <c r="D86" s="41" t="s">
        <v>107</v>
      </c>
      <c r="E86" s="9">
        <v>0</v>
      </c>
      <c r="F86" s="35"/>
      <c r="G86" s="35"/>
      <c r="H86" s="35"/>
      <c r="I86" s="35"/>
      <c r="J86" s="35"/>
      <c r="K86" s="35">
        <f t="shared" si="17"/>
        <v>0</v>
      </c>
    </row>
    <row r="87" spans="1:11" x14ac:dyDescent="0.25">
      <c r="A87" s="194"/>
      <c r="B87" s="169" t="s">
        <v>110</v>
      </c>
      <c r="C87" s="156"/>
      <c r="D87" s="159"/>
      <c r="E87" s="170">
        <v>0</v>
      </c>
      <c r="F87" s="170">
        <v>0</v>
      </c>
      <c r="G87" s="170">
        <v>0</v>
      </c>
      <c r="H87" s="170">
        <f>SUM(H78:H86)</f>
        <v>-19983.93</v>
      </c>
      <c r="I87" s="170">
        <f>SUM(I78:I86)</f>
        <v>8200</v>
      </c>
      <c r="J87" s="170">
        <f>SUM(J78:J86)</f>
        <v>0</v>
      </c>
      <c r="K87" s="170">
        <f>SUM(K78:K86)</f>
        <v>11783.93</v>
      </c>
    </row>
    <row r="88" spans="1:11" x14ac:dyDescent="0.25">
      <c r="B88" s="66"/>
      <c r="C88" s="67"/>
      <c r="D88" s="72"/>
      <c r="E88" s="52"/>
      <c r="F88" s="35"/>
      <c r="G88" s="35"/>
      <c r="H88" s="35"/>
      <c r="I88" s="35"/>
      <c r="J88" s="35"/>
      <c r="K88" s="35">
        <f>E88-F88-G88-H88-I88-J88</f>
        <v>0</v>
      </c>
    </row>
    <row r="89" spans="1:11" x14ac:dyDescent="0.25">
      <c r="A89" s="196" t="s">
        <v>111</v>
      </c>
      <c r="B89" s="171"/>
      <c r="C89" s="160" t="s">
        <v>2</v>
      </c>
      <c r="D89" s="161"/>
      <c r="E89" s="172"/>
      <c r="F89" s="149"/>
      <c r="G89" s="149"/>
      <c r="H89" s="149"/>
      <c r="I89" s="149"/>
      <c r="J89" s="149"/>
      <c r="K89" s="149"/>
    </row>
    <row r="90" spans="1:11" ht="45" x14ac:dyDescent="0.25">
      <c r="B90" s="74" t="s">
        <v>112</v>
      </c>
      <c r="C90" s="42">
        <v>81268111</v>
      </c>
      <c r="D90" s="47" t="s">
        <v>100</v>
      </c>
      <c r="E90" s="9">
        <v>0</v>
      </c>
      <c r="F90" s="35"/>
      <c r="G90" s="35"/>
      <c r="H90" s="35"/>
      <c r="I90" s="35"/>
      <c r="J90" s="35"/>
      <c r="K90" s="35">
        <f t="shared" ref="K90:K92" si="18">E90-F90-G90-H90-I90-J90</f>
        <v>0</v>
      </c>
    </row>
    <row r="91" spans="1:11" x14ac:dyDescent="0.25">
      <c r="A91" s="197"/>
      <c r="B91" s="66" t="s">
        <v>113</v>
      </c>
      <c r="C91" s="42">
        <v>81268111</v>
      </c>
      <c r="D91" s="41" t="s">
        <v>100</v>
      </c>
      <c r="E91" s="9">
        <v>0</v>
      </c>
      <c r="F91" s="35"/>
      <c r="G91" s="35"/>
      <c r="H91" s="35"/>
      <c r="I91" s="35"/>
      <c r="J91" s="35"/>
      <c r="K91" s="35">
        <f t="shared" si="18"/>
        <v>0</v>
      </c>
    </row>
    <row r="92" spans="1:11" x14ac:dyDescent="0.25">
      <c r="A92" s="197"/>
      <c r="B92" s="66" t="s">
        <v>135</v>
      </c>
      <c r="C92" s="42">
        <v>81268111</v>
      </c>
      <c r="D92" s="41" t="s">
        <v>114</v>
      </c>
      <c r="E92" s="9">
        <v>0</v>
      </c>
      <c r="F92" s="35"/>
      <c r="G92" s="35">
        <v>5220</v>
      </c>
      <c r="H92" s="35"/>
      <c r="I92" s="35"/>
      <c r="J92" s="35"/>
      <c r="K92" s="35">
        <f t="shared" si="18"/>
        <v>-5220</v>
      </c>
    </row>
    <row r="93" spans="1:11" x14ac:dyDescent="0.25">
      <c r="A93" s="196" t="s">
        <v>115</v>
      </c>
      <c r="B93" s="169"/>
      <c r="C93" s="156"/>
      <c r="D93" s="159"/>
      <c r="E93" s="170">
        <f>SUM(E90:E92)</f>
        <v>0</v>
      </c>
      <c r="F93" s="170">
        <f t="shared" ref="F93:K93" si="19">SUM(F90:F92)</f>
        <v>0</v>
      </c>
      <c r="G93" s="170">
        <f>SUM(G90:G92)</f>
        <v>5220</v>
      </c>
      <c r="H93" s="170">
        <f>SUM(H90:H92)</f>
        <v>0</v>
      </c>
      <c r="I93" s="170">
        <f>SUM(I90:I92)</f>
        <v>0</v>
      </c>
      <c r="J93" s="170">
        <f>SUM(J90:J92)</f>
        <v>0</v>
      </c>
      <c r="K93" s="170">
        <f t="shared" si="19"/>
        <v>-5220</v>
      </c>
    </row>
    <row r="94" spans="1:11" x14ac:dyDescent="0.25">
      <c r="A94" s="197"/>
      <c r="B94" s="75"/>
      <c r="C94" s="76"/>
      <c r="D94" s="41"/>
      <c r="E94" s="9"/>
      <c r="F94" s="35"/>
      <c r="G94" s="35"/>
      <c r="H94" s="35"/>
      <c r="I94" s="35"/>
      <c r="J94" s="35"/>
      <c r="K94" s="6"/>
    </row>
    <row r="95" spans="1:11" x14ac:dyDescent="0.25">
      <c r="A95" s="196" t="s">
        <v>116</v>
      </c>
      <c r="B95" s="169"/>
      <c r="C95" s="156"/>
      <c r="D95" s="159"/>
      <c r="E95" s="216">
        <f>E24+E35+E40+E49+E54+E61+E69+E75</f>
        <v>75000</v>
      </c>
      <c r="F95" s="216">
        <f>F24+F35+F40+F49+F54+F61+F69+F75</f>
        <v>6797.16</v>
      </c>
      <c r="G95" s="216">
        <f>G24+G35+G40+G49+G54+G61+G69+G75+G93+G87</f>
        <v>5220</v>
      </c>
      <c r="H95" s="216">
        <f>H24+H35+H40+H49+H54+H61+H69+H75+H93+H87</f>
        <v>-19983.93</v>
      </c>
      <c r="I95" s="216">
        <f>I24+I35+I40+I49+I54+I61+I69+I75+I93+I87</f>
        <v>8200</v>
      </c>
      <c r="J95" s="216">
        <f>J24+J35+J40+J49+J54+J61+J69+J75+J93+J87</f>
        <v>6510.57</v>
      </c>
      <c r="K95" s="216">
        <f>K24+K35+K40+K49+K54+K61+K69+K75+K87+K93</f>
        <v>68256.200000000012</v>
      </c>
    </row>
  </sheetData>
  <autoFilter ref="B8:K95"/>
  <pageMargins left="0.7" right="0.7" top="0.75" bottom="0.75" header="0.3" footer="0.3"/>
  <ignoredErrors>
    <ignoredError sqref="G9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B8" sqref="B8"/>
    </sheetView>
  </sheetViews>
  <sheetFormatPr defaultRowHeight="15" x14ac:dyDescent="0.25"/>
  <cols>
    <col min="1" max="1" width="20" style="193" bestFit="1" customWidth="1"/>
    <col min="2" max="2" width="39.85546875" customWidth="1"/>
    <col min="3" max="3" width="23.42578125" style="4" bestFit="1" customWidth="1"/>
    <col min="4" max="4" width="71.85546875" bestFit="1" customWidth="1"/>
    <col min="5" max="5" width="21.5703125" style="57" bestFit="1" customWidth="1"/>
    <col min="6" max="10" width="18.7109375" style="57" customWidth="1"/>
    <col min="11" max="11" width="23.42578125" style="57" bestFit="1" customWidth="1"/>
  </cols>
  <sheetData>
    <row r="1" spans="1:11" s="83" customFormat="1" ht="21" x14ac:dyDescent="0.35">
      <c r="A1" s="207" t="s">
        <v>150</v>
      </c>
      <c r="E1" s="91"/>
      <c r="F1" s="91"/>
      <c r="G1" s="91"/>
      <c r="H1" s="91"/>
      <c r="I1" s="91"/>
      <c r="J1" s="91"/>
      <c r="K1" s="91"/>
    </row>
    <row r="2" spans="1:11" s="83" customFormat="1" ht="18.75" x14ac:dyDescent="0.3">
      <c r="A2" s="206" t="s">
        <v>156</v>
      </c>
      <c r="E2" s="91"/>
      <c r="F2" s="91"/>
      <c r="G2" s="91"/>
      <c r="H2" s="91"/>
      <c r="I2" s="91"/>
      <c r="J2" s="91"/>
      <c r="K2" s="91"/>
    </row>
    <row r="3" spans="1:11" s="83" customFormat="1" ht="18.75" x14ac:dyDescent="0.3">
      <c r="A3" s="210" t="s">
        <v>164</v>
      </c>
      <c r="B3" s="208"/>
      <c r="C3" s="208"/>
      <c r="D3" s="208"/>
      <c r="E3" s="209"/>
      <c r="F3" s="209"/>
      <c r="G3" s="209"/>
      <c r="H3" s="209"/>
      <c r="I3" s="209"/>
      <c r="J3" s="209"/>
      <c r="K3" s="209"/>
    </row>
    <row r="4" spans="1:11" s="83" customFormat="1" x14ac:dyDescent="0.25">
      <c r="A4" s="193"/>
      <c r="C4" s="84"/>
      <c r="E4" s="91"/>
      <c r="F4" s="91"/>
      <c r="G4" s="91"/>
      <c r="H4" s="91"/>
      <c r="I4" s="91"/>
      <c r="J4" s="91"/>
      <c r="K4" s="91"/>
    </row>
    <row r="5" spans="1:11" s="83" customFormat="1" x14ac:dyDescent="0.25">
      <c r="A5" s="193"/>
      <c r="C5" s="84"/>
      <c r="E5" s="91"/>
      <c r="F5" s="91"/>
      <c r="G5" s="91"/>
      <c r="H5" s="91"/>
      <c r="I5" s="91"/>
      <c r="J5" s="91"/>
      <c r="K5" s="91"/>
    </row>
    <row r="6" spans="1:11" s="83" customFormat="1" x14ac:dyDescent="0.25">
      <c r="A6" s="193"/>
      <c r="C6" s="84"/>
      <c r="E6" s="91"/>
      <c r="F6" s="91"/>
      <c r="G6" s="91"/>
      <c r="H6" s="91"/>
      <c r="I6" s="91"/>
      <c r="J6" s="91"/>
      <c r="K6" s="91"/>
    </row>
    <row r="7" spans="1:11" s="83" customFormat="1" x14ac:dyDescent="0.25">
      <c r="A7" s="189" t="s">
        <v>0</v>
      </c>
      <c r="B7" s="137"/>
      <c r="C7" s="129"/>
      <c r="E7" s="94"/>
      <c r="F7" s="94"/>
      <c r="G7" s="94"/>
      <c r="H7" s="94"/>
      <c r="I7" s="94"/>
      <c r="J7" s="94"/>
      <c r="K7" s="94"/>
    </row>
    <row r="8" spans="1:11" x14ac:dyDescent="0.25">
      <c r="A8" s="190"/>
      <c r="B8" s="58"/>
      <c r="C8" s="77" t="s">
        <v>42</v>
      </c>
      <c r="D8" s="36" t="s">
        <v>117</v>
      </c>
      <c r="E8" s="92" t="s">
        <v>159</v>
      </c>
      <c r="F8" s="78" t="s">
        <v>157</v>
      </c>
      <c r="G8" s="78" t="s">
        <v>158</v>
      </c>
      <c r="H8" s="213" t="s">
        <v>161</v>
      </c>
      <c r="I8" s="213" t="s">
        <v>162</v>
      </c>
      <c r="J8" s="213" t="s">
        <v>163</v>
      </c>
      <c r="K8" s="78" t="s">
        <v>160</v>
      </c>
    </row>
    <row r="9" spans="1:11" x14ac:dyDescent="0.25">
      <c r="A9" s="191"/>
      <c r="B9" s="41" t="s">
        <v>146</v>
      </c>
      <c r="C9" s="38">
        <v>81448151</v>
      </c>
      <c r="D9" s="1" t="s">
        <v>147</v>
      </c>
      <c r="E9" s="56">
        <v>-100</v>
      </c>
      <c r="F9" s="56">
        <v>0</v>
      </c>
      <c r="G9" s="56"/>
      <c r="H9" s="56">
        <v>1316.98</v>
      </c>
      <c r="I9" s="56"/>
      <c r="J9" s="56"/>
      <c r="K9" s="56">
        <f t="shared" ref="K9:K12" si="0">E9-F9-G9-H9-I9-J9</f>
        <v>-1416.98</v>
      </c>
    </row>
    <row r="10" spans="1:11" x14ac:dyDescent="0.25">
      <c r="A10" s="191"/>
      <c r="B10" s="41" t="s">
        <v>121</v>
      </c>
      <c r="C10" s="38">
        <v>81448011</v>
      </c>
      <c r="D10" s="1" t="s">
        <v>122</v>
      </c>
      <c r="E10" s="35">
        <v>0</v>
      </c>
      <c r="F10" s="35">
        <v>0</v>
      </c>
      <c r="G10" s="35"/>
      <c r="H10" s="35"/>
      <c r="I10" s="35"/>
      <c r="J10" s="35"/>
      <c r="K10" s="35">
        <f t="shared" si="0"/>
        <v>0</v>
      </c>
    </row>
    <row r="11" spans="1:11" x14ac:dyDescent="0.25">
      <c r="A11" s="191"/>
      <c r="B11" s="41" t="s">
        <v>146</v>
      </c>
      <c r="C11" s="38">
        <v>81448151</v>
      </c>
      <c r="D11" s="1" t="s">
        <v>126</v>
      </c>
      <c r="E11" s="35">
        <v>-150000</v>
      </c>
      <c r="F11" s="35">
        <v>0</v>
      </c>
      <c r="G11" s="35"/>
      <c r="H11" s="35"/>
      <c r="I11" s="35"/>
      <c r="J11" s="35">
        <v>-75000</v>
      </c>
      <c r="K11" s="35">
        <f t="shared" si="0"/>
        <v>-75000</v>
      </c>
    </row>
    <row r="12" spans="1:11" x14ac:dyDescent="0.25">
      <c r="A12" s="191"/>
      <c r="B12" s="41" t="s">
        <v>148</v>
      </c>
      <c r="C12" s="38">
        <v>81448151</v>
      </c>
      <c r="D12" s="1" t="s">
        <v>137</v>
      </c>
      <c r="E12" s="35">
        <v>-40000</v>
      </c>
      <c r="F12" s="35">
        <v>0</v>
      </c>
      <c r="G12" s="35">
        <v>-11500</v>
      </c>
      <c r="H12" s="35"/>
      <c r="I12" s="35"/>
      <c r="J12" s="35"/>
      <c r="K12" s="35">
        <f t="shared" si="0"/>
        <v>-28500</v>
      </c>
    </row>
    <row r="13" spans="1:11" x14ac:dyDescent="0.25">
      <c r="A13" s="192"/>
      <c r="B13" s="101" t="s">
        <v>39</v>
      </c>
      <c r="C13" s="102"/>
      <c r="D13" s="104"/>
      <c r="E13" s="223">
        <f t="shared" ref="E13:K13" si="1">SUM(E9:E12)</f>
        <v>-190100</v>
      </c>
      <c r="F13" s="223">
        <f t="shared" si="1"/>
        <v>0</v>
      </c>
      <c r="G13" s="223">
        <f t="shared" si="1"/>
        <v>-11500</v>
      </c>
      <c r="H13" s="223">
        <f t="shared" si="1"/>
        <v>1316.98</v>
      </c>
      <c r="I13" s="223">
        <f t="shared" si="1"/>
        <v>0</v>
      </c>
      <c r="J13" s="223">
        <f t="shared" si="1"/>
        <v>-75000</v>
      </c>
      <c r="K13" s="223">
        <f t="shared" si="1"/>
        <v>-104916.98</v>
      </c>
    </row>
    <row r="14" spans="1:11" x14ac:dyDescent="0.25">
      <c r="B14" s="6"/>
      <c r="C14" s="23"/>
      <c r="D14" s="6"/>
      <c r="E14" s="35"/>
      <c r="F14" s="35"/>
      <c r="G14" s="35"/>
      <c r="H14" s="35"/>
      <c r="I14" s="35"/>
      <c r="J14" s="35"/>
      <c r="K14" s="35">
        <f>E14-F14-G14-H14-I14-J14</f>
        <v>0</v>
      </c>
    </row>
    <row r="15" spans="1:11" s="83" customFormat="1" x14ac:dyDescent="0.25">
      <c r="A15" s="194" t="s">
        <v>40</v>
      </c>
      <c r="B15" s="155"/>
      <c r="C15" s="176"/>
      <c r="D15" s="155"/>
      <c r="E15" s="217"/>
      <c r="F15" s="141"/>
      <c r="G15" s="141"/>
      <c r="H15" s="141"/>
      <c r="I15" s="141"/>
      <c r="J15" s="141"/>
      <c r="K15" s="141"/>
    </row>
    <row r="16" spans="1:11" x14ac:dyDescent="0.25">
      <c r="A16" s="195"/>
      <c r="B16" s="186" t="s">
        <v>41</v>
      </c>
      <c r="C16" s="181" t="s">
        <v>42</v>
      </c>
      <c r="D16" s="183"/>
      <c r="E16" s="218"/>
      <c r="F16" s="149"/>
      <c r="G16" s="149"/>
      <c r="H16" s="149"/>
      <c r="I16" s="149"/>
      <c r="J16" s="149"/>
      <c r="K16" s="149">
        <f>E16-F16</f>
        <v>0</v>
      </c>
    </row>
    <row r="17" spans="1:11" x14ac:dyDescent="0.25">
      <c r="B17" s="50"/>
      <c r="C17" s="79">
        <v>81448151</v>
      </c>
      <c r="D17" s="51" t="s">
        <v>43</v>
      </c>
      <c r="E17" s="9">
        <v>115000</v>
      </c>
      <c r="F17" s="9">
        <v>44821.27</v>
      </c>
      <c r="G17" s="231">
        <v>61802.75</v>
      </c>
      <c r="H17" s="231"/>
      <c r="I17" s="231"/>
      <c r="J17" s="231"/>
      <c r="K17" s="35">
        <f t="shared" ref="K17:K24" si="2">E17-F17-G17-H17-I17-J17</f>
        <v>8375.9800000000105</v>
      </c>
    </row>
    <row r="18" spans="1:11" x14ac:dyDescent="0.25">
      <c r="B18" s="50"/>
      <c r="C18" s="79">
        <v>81448151</v>
      </c>
      <c r="D18" s="51" t="s">
        <v>44</v>
      </c>
      <c r="E18" s="9">
        <v>0</v>
      </c>
      <c r="F18" s="35"/>
      <c r="G18" s="35"/>
      <c r="H18" s="35"/>
      <c r="I18" s="35"/>
      <c r="J18" s="35"/>
      <c r="K18" s="35">
        <f t="shared" si="2"/>
        <v>0</v>
      </c>
    </row>
    <row r="19" spans="1:11" x14ac:dyDescent="0.25">
      <c r="B19" s="50"/>
      <c r="C19" s="79">
        <v>81448151</v>
      </c>
      <c r="D19" s="51" t="s">
        <v>45</v>
      </c>
      <c r="E19" s="9">
        <v>0</v>
      </c>
      <c r="F19" s="35"/>
      <c r="G19" s="35"/>
      <c r="H19" s="35"/>
      <c r="I19" s="35"/>
      <c r="J19" s="35"/>
      <c r="K19" s="35">
        <f t="shared" si="2"/>
        <v>0</v>
      </c>
    </row>
    <row r="20" spans="1:11" x14ac:dyDescent="0.25">
      <c r="B20" s="50"/>
      <c r="C20" s="79">
        <v>81448151</v>
      </c>
      <c r="D20" s="51" t="s">
        <v>46</v>
      </c>
      <c r="E20" s="9">
        <v>0</v>
      </c>
      <c r="F20" s="35"/>
      <c r="G20" s="35"/>
      <c r="H20" s="35"/>
      <c r="I20" s="35"/>
      <c r="J20" s="35"/>
      <c r="K20" s="35">
        <f t="shared" si="2"/>
        <v>0</v>
      </c>
    </row>
    <row r="21" spans="1:11" x14ac:dyDescent="0.25">
      <c r="B21" s="50"/>
      <c r="C21" s="79">
        <v>81448151</v>
      </c>
      <c r="D21" s="51" t="s">
        <v>47</v>
      </c>
      <c r="E21" s="9">
        <v>0</v>
      </c>
      <c r="F21" s="35"/>
      <c r="G21" s="231">
        <v>775</v>
      </c>
      <c r="H21" s="231"/>
      <c r="I21" s="231"/>
      <c r="J21" s="231"/>
      <c r="K21" s="35">
        <f t="shared" si="2"/>
        <v>-775</v>
      </c>
    </row>
    <row r="22" spans="1:11" x14ac:dyDescent="0.25">
      <c r="B22" s="50"/>
      <c r="C22" s="79">
        <v>81448151</v>
      </c>
      <c r="D22" s="51" t="s">
        <v>48</v>
      </c>
      <c r="E22" s="9">
        <v>0</v>
      </c>
      <c r="F22" s="35"/>
      <c r="G22" s="35"/>
      <c r="H22" s="35"/>
      <c r="I22" s="35"/>
      <c r="J22" s="35"/>
      <c r="K22" s="35">
        <f t="shared" si="2"/>
        <v>0</v>
      </c>
    </row>
    <row r="23" spans="1:11" x14ac:dyDescent="0.25">
      <c r="B23" s="50"/>
      <c r="C23" s="79">
        <v>81448151</v>
      </c>
      <c r="D23" s="51" t="s">
        <v>143</v>
      </c>
      <c r="E23" s="9"/>
      <c r="F23" s="35"/>
      <c r="G23" s="35"/>
      <c r="H23" s="35"/>
      <c r="I23" s="35"/>
      <c r="J23" s="35"/>
      <c r="K23" s="35">
        <f t="shared" si="2"/>
        <v>0</v>
      </c>
    </row>
    <row r="24" spans="1:11" x14ac:dyDescent="0.25">
      <c r="B24" s="50"/>
      <c r="C24" s="79">
        <v>81448151</v>
      </c>
      <c r="D24" s="51" t="s">
        <v>50</v>
      </c>
      <c r="E24" s="9">
        <v>0</v>
      </c>
      <c r="F24" s="35"/>
      <c r="G24" s="35"/>
      <c r="H24" s="35"/>
      <c r="I24" s="35"/>
      <c r="J24" s="35"/>
      <c r="K24" s="35">
        <f t="shared" si="2"/>
        <v>0</v>
      </c>
    </row>
    <row r="25" spans="1:11" x14ac:dyDescent="0.25">
      <c r="A25" s="195"/>
      <c r="B25" s="178" t="s">
        <v>51</v>
      </c>
      <c r="C25" s="177"/>
      <c r="D25" s="178"/>
      <c r="E25" s="232">
        <f>SUM(E17:E24)</f>
        <v>115000</v>
      </c>
      <c r="F25" s="232">
        <f>SUM(F17:F24)</f>
        <v>44821.27</v>
      </c>
      <c r="G25" s="232">
        <f>SUM(G17:G24)</f>
        <v>62577.75</v>
      </c>
      <c r="H25" s="232">
        <f>SUM(H17:H24)</f>
        <v>0</v>
      </c>
      <c r="I25" s="232">
        <f t="shared" ref="I25:J25" si="3">SUM(I17:I24)</f>
        <v>0</v>
      </c>
      <c r="J25" s="232">
        <f t="shared" si="3"/>
        <v>0</v>
      </c>
      <c r="K25" s="232">
        <f>SUM(K17:K24)</f>
        <v>7600.9800000000105</v>
      </c>
    </row>
    <row r="26" spans="1:11" x14ac:dyDescent="0.25">
      <c r="B26" s="50"/>
      <c r="C26" s="60"/>
      <c r="D26" s="50"/>
      <c r="E26" s="52"/>
      <c r="F26" s="35"/>
      <c r="G26" s="35"/>
      <c r="H26" s="35"/>
      <c r="I26" s="35"/>
      <c r="J26" s="35"/>
      <c r="K26" s="35">
        <f>E26-F26-G26-H26-I26-J26</f>
        <v>0</v>
      </c>
    </row>
    <row r="27" spans="1:11" x14ac:dyDescent="0.25">
      <c r="A27" s="195"/>
      <c r="B27" s="182" t="s">
        <v>52</v>
      </c>
      <c r="C27" s="181" t="s">
        <v>42</v>
      </c>
      <c r="D27" s="182"/>
      <c r="E27" s="172"/>
      <c r="F27" s="149"/>
      <c r="G27" s="149"/>
      <c r="H27" s="149"/>
      <c r="I27" s="149"/>
      <c r="J27" s="149"/>
      <c r="K27" s="149">
        <f>E27-F27</f>
        <v>0</v>
      </c>
    </row>
    <row r="28" spans="1:11" x14ac:dyDescent="0.25">
      <c r="B28" s="65"/>
      <c r="C28" s="79">
        <v>81448151</v>
      </c>
      <c r="D28" s="80" t="s">
        <v>53</v>
      </c>
      <c r="E28" s="9">
        <v>0</v>
      </c>
      <c r="F28" s="35"/>
      <c r="G28" s="35"/>
      <c r="H28" s="35"/>
      <c r="I28" s="35"/>
      <c r="J28" s="35"/>
      <c r="K28" s="35">
        <f t="shared" ref="K28:K35" si="4">E28-F28-G28-H28-I28-J28</f>
        <v>0</v>
      </c>
    </row>
    <row r="29" spans="1:11" x14ac:dyDescent="0.25">
      <c r="B29" s="50"/>
      <c r="C29" s="79">
        <v>81448151</v>
      </c>
      <c r="D29" s="80" t="s">
        <v>54</v>
      </c>
      <c r="E29" s="9">
        <v>0</v>
      </c>
      <c r="F29" s="35"/>
      <c r="G29" s="35"/>
      <c r="H29" s="35"/>
      <c r="I29" s="35"/>
      <c r="J29" s="35"/>
      <c r="K29" s="35">
        <f t="shared" si="4"/>
        <v>0</v>
      </c>
    </row>
    <row r="30" spans="1:11" x14ac:dyDescent="0.25">
      <c r="B30" s="50"/>
      <c r="C30" s="79">
        <v>81448151</v>
      </c>
      <c r="D30" s="80" t="s">
        <v>55</v>
      </c>
      <c r="E30" s="9">
        <v>0</v>
      </c>
      <c r="F30" s="35"/>
      <c r="G30" s="35"/>
      <c r="H30" s="35"/>
      <c r="I30" s="35"/>
      <c r="J30" s="35"/>
      <c r="K30" s="35">
        <f t="shared" si="4"/>
        <v>0</v>
      </c>
    </row>
    <row r="31" spans="1:11" x14ac:dyDescent="0.25">
      <c r="B31" s="50"/>
      <c r="C31" s="79">
        <v>81448151</v>
      </c>
      <c r="D31" s="80" t="s">
        <v>56</v>
      </c>
      <c r="E31" s="9">
        <v>7200</v>
      </c>
      <c r="F31" s="9">
        <v>2670.45</v>
      </c>
      <c r="G31" s="231">
        <v>3645.79</v>
      </c>
      <c r="H31" s="231"/>
      <c r="I31" s="231"/>
      <c r="J31" s="231"/>
      <c r="K31" s="35">
        <f t="shared" si="4"/>
        <v>883.76000000000022</v>
      </c>
    </row>
    <row r="32" spans="1:11" x14ac:dyDescent="0.25">
      <c r="B32" s="50"/>
      <c r="C32" s="79">
        <v>81448151</v>
      </c>
      <c r="D32" s="80" t="s">
        <v>57</v>
      </c>
      <c r="E32" s="9">
        <v>1700</v>
      </c>
      <c r="F32" s="9">
        <v>649.92999999999995</v>
      </c>
      <c r="G32" s="231">
        <v>907.4000000000002</v>
      </c>
      <c r="H32" s="231"/>
      <c r="I32" s="231"/>
      <c r="J32" s="231"/>
      <c r="K32" s="35">
        <f t="shared" si="4"/>
        <v>142.66999999999996</v>
      </c>
    </row>
    <row r="33" spans="1:11" x14ac:dyDescent="0.25">
      <c r="B33" s="50"/>
      <c r="C33" s="79">
        <v>81448151</v>
      </c>
      <c r="D33" s="80" t="s">
        <v>58</v>
      </c>
      <c r="E33" s="9">
        <v>650</v>
      </c>
      <c r="F33" s="9">
        <v>1796.94</v>
      </c>
      <c r="G33" s="231">
        <v>2394.8700000000003</v>
      </c>
      <c r="H33" s="231"/>
      <c r="I33" s="231"/>
      <c r="J33" s="231"/>
      <c r="K33" s="35">
        <f t="shared" si="4"/>
        <v>-3541.8100000000004</v>
      </c>
    </row>
    <row r="34" spans="1:11" x14ac:dyDescent="0.25">
      <c r="B34" s="50"/>
      <c r="C34" s="79">
        <v>81448151</v>
      </c>
      <c r="D34" s="80" t="s">
        <v>59</v>
      </c>
      <c r="E34" s="9">
        <v>0</v>
      </c>
      <c r="F34" s="35"/>
      <c r="G34" s="231">
        <v>346.6</v>
      </c>
      <c r="H34" s="231"/>
      <c r="I34" s="231"/>
      <c r="J34" s="231"/>
      <c r="K34" s="35">
        <f t="shared" si="4"/>
        <v>-346.6</v>
      </c>
    </row>
    <row r="35" spans="1:11" x14ac:dyDescent="0.25">
      <c r="B35" s="50"/>
      <c r="C35" s="79">
        <v>81448151</v>
      </c>
      <c r="D35" s="80" t="s">
        <v>60</v>
      </c>
      <c r="E35" s="9">
        <v>0</v>
      </c>
      <c r="F35" s="35"/>
      <c r="G35" s="35"/>
      <c r="H35" s="35"/>
      <c r="I35" s="35"/>
      <c r="J35" s="35"/>
      <c r="K35" s="35">
        <f t="shared" si="4"/>
        <v>0</v>
      </c>
    </row>
    <row r="36" spans="1:11" x14ac:dyDescent="0.25">
      <c r="A36" s="195"/>
      <c r="B36" s="178" t="s">
        <v>61</v>
      </c>
      <c r="C36" s="177"/>
      <c r="D36" s="178"/>
      <c r="E36" s="170">
        <f>SUM(E28:E35)</f>
        <v>9550</v>
      </c>
      <c r="F36" s="170">
        <f>SUM(F28:F35)</f>
        <v>5117.32</v>
      </c>
      <c r="G36" s="170">
        <f>SUM(G28:G35)</f>
        <v>7294.6600000000017</v>
      </c>
      <c r="H36" s="170">
        <f>SUM(H28:H35)</f>
        <v>0</v>
      </c>
      <c r="I36" s="170">
        <f t="shared" ref="I36:J36" si="5">SUM(I28:I35)</f>
        <v>0</v>
      </c>
      <c r="J36" s="170">
        <f t="shared" si="5"/>
        <v>0</v>
      </c>
      <c r="K36" s="170">
        <f>SUM(K28:K35)</f>
        <v>-2861.98</v>
      </c>
    </row>
    <row r="37" spans="1:11" x14ac:dyDescent="0.25">
      <c r="B37" s="50"/>
      <c r="C37" s="60"/>
      <c r="D37" s="50"/>
      <c r="E37" s="12"/>
      <c r="F37" s="35"/>
      <c r="G37" s="35"/>
      <c r="H37" s="35"/>
      <c r="I37" s="35"/>
      <c r="J37" s="35"/>
      <c r="K37" s="35">
        <f>E37-F37-G37-H37-I37-J37</f>
        <v>0</v>
      </c>
    </row>
    <row r="38" spans="1:11" x14ac:dyDescent="0.25">
      <c r="A38" s="195"/>
      <c r="B38" s="182" t="s">
        <v>62</v>
      </c>
      <c r="C38" s="181" t="s">
        <v>42</v>
      </c>
      <c r="D38" s="183"/>
      <c r="E38" s="172"/>
      <c r="F38" s="149"/>
      <c r="G38" s="149"/>
      <c r="H38" s="149"/>
      <c r="I38" s="149"/>
      <c r="J38" s="149"/>
      <c r="K38" s="149">
        <f>E38-F38</f>
        <v>0</v>
      </c>
    </row>
    <row r="39" spans="1:11" x14ac:dyDescent="0.25">
      <c r="B39" s="65"/>
      <c r="C39" s="79">
        <v>81448151</v>
      </c>
      <c r="D39" s="51" t="s">
        <v>63</v>
      </c>
      <c r="E39" s="9">
        <v>0</v>
      </c>
      <c r="F39" s="35"/>
      <c r="G39" s="35"/>
      <c r="H39" s="35"/>
      <c r="I39" s="35"/>
      <c r="J39" s="35"/>
      <c r="K39" s="35">
        <f t="shared" ref="K39:K40" si="6">E39-F39-G39-H39-I39-J39</f>
        <v>0</v>
      </c>
    </row>
    <row r="40" spans="1:11" x14ac:dyDescent="0.25">
      <c r="B40" s="50"/>
      <c r="C40" s="79">
        <v>81448151</v>
      </c>
      <c r="D40" s="51" t="s">
        <v>132</v>
      </c>
      <c r="E40" s="9">
        <v>0</v>
      </c>
      <c r="F40" s="35"/>
      <c r="G40" s="35"/>
      <c r="H40" s="35"/>
      <c r="I40" s="35"/>
      <c r="J40" s="35"/>
      <c r="K40" s="35">
        <f t="shared" si="6"/>
        <v>0</v>
      </c>
    </row>
    <row r="41" spans="1:11" x14ac:dyDescent="0.25">
      <c r="A41" s="195"/>
      <c r="B41" s="178" t="s">
        <v>65</v>
      </c>
      <c r="C41" s="177"/>
      <c r="D41" s="179"/>
      <c r="E41" s="170">
        <f>SUM(E39:E40)</f>
        <v>0</v>
      </c>
      <c r="F41" s="170">
        <f t="shared" ref="F41:K41" si="7">SUM(F39:F40)</f>
        <v>0</v>
      </c>
      <c r="G41" s="170">
        <f t="shared" si="7"/>
        <v>0</v>
      </c>
      <c r="H41" s="170">
        <f t="shared" si="7"/>
        <v>0</v>
      </c>
      <c r="I41" s="170">
        <f t="shared" si="7"/>
        <v>0</v>
      </c>
      <c r="J41" s="170">
        <f t="shared" si="7"/>
        <v>0</v>
      </c>
      <c r="K41" s="170">
        <f t="shared" si="7"/>
        <v>0</v>
      </c>
    </row>
    <row r="42" spans="1:11" x14ac:dyDescent="0.25">
      <c r="B42" s="50"/>
      <c r="C42" s="60"/>
      <c r="D42" s="53"/>
      <c r="E42" s="52"/>
      <c r="F42" s="35"/>
      <c r="G42" s="35"/>
      <c r="H42" s="35"/>
      <c r="I42" s="35"/>
      <c r="J42" s="35"/>
      <c r="K42" s="35">
        <f>E42-F42-G42-H42-I42-J42</f>
        <v>0</v>
      </c>
    </row>
    <row r="43" spans="1:11" x14ac:dyDescent="0.25">
      <c r="A43" s="195"/>
      <c r="B43" s="182" t="s">
        <v>66</v>
      </c>
      <c r="C43" s="181" t="s">
        <v>42</v>
      </c>
      <c r="D43" s="183"/>
      <c r="E43" s="172"/>
      <c r="F43" s="149"/>
      <c r="G43" s="149"/>
      <c r="H43" s="149"/>
      <c r="I43" s="149"/>
      <c r="J43" s="149"/>
      <c r="K43" s="149">
        <f>E43-F43</f>
        <v>0</v>
      </c>
    </row>
    <row r="44" spans="1:11" x14ac:dyDescent="0.25">
      <c r="B44" s="65"/>
      <c r="C44" s="79">
        <v>81448151</v>
      </c>
      <c r="D44" s="51" t="s">
        <v>67</v>
      </c>
      <c r="E44" s="9">
        <v>22000</v>
      </c>
      <c r="F44" s="9">
        <v>21750</v>
      </c>
      <c r="G44" s="9"/>
      <c r="H44" s="9"/>
      <c r="I44" s="9"/>
      <c r="J44" s="9"/>
      <c r="K44" s="35">
        <f t="shared" ref="K44:K49" si="8">E44-F44-G44-H44-I44-J44</f>
        <v>250</v>
      </c>
    </row>
    <row r="45" spans="1:11" x14ac:dyDescent="0.25">
      <c r="B45" s="50"/>
      <c r="C45" s="79">
        <v>81448151</v>
      </c>
      <c r="D45" s="51" t="s">
        <v>70</v>
      </c>
      <c r="E45" s="9">
        <v>0</v>
      </c>
      <c r="F45" s="35"/>
      <c r="G45" s="35"/>
      <c r="H45" s="35"/>
      <c r="I45" s="35"/>
      <c r="J45" s="35"/>
      <c r="K45" s="35">
        <f t="shared" si="8"/>
        <v>0</v>
      </c>
    </row>
    <row r="46" spans="1:11" x14ac:dyDescent="0.25">
      <c r="B46" s="50"/>
      <c r="C46" s="79">
        <v>81448151</v>
      </c>
      <c r="D46" s="51" t="s">
        <v>72</v>
      </c>
      <c r="E46" s="9">
        <v>0</v>
      </c>
      <c r="F46" s="35"/>
      <c r="G46" s="35"/>
      <c r="H46" s="35"/>
      <c r="I46" s="35"/>
      <c r="J46" s="35"/>
      <c r="K46" s="35">
        <f t="shared" si="8"/>
        <v>0</v>
      </c>
    </row>
    <row r="47" spans="1:11" x14ac:dyDescent="0.25">
      <c r="B47" s="50"/>
      <c r="C47" s="79">
        <v>81448151</v>
      </c>
      <c r="D47" s="51" t="s">
        <v>68</v>
      </c>
      <c r="E47" s="9">
        <v>0</v>
      </c>
      <c r="F47" s="35"/>
      <c r="G47" s="35"/>
      <c r="H47" s="35"/>
      <c r="I47" s="35"/>
      <c r="J47" s="35"/>
      <c r="K47" s="35">
        <f t="shared" si="8"/>
        <v>0</v>
      </c>
    </row>
    <row r="48" spans="1:11" x14ac:dyDescent="0.25">
      <c r="B48" s="50"/>
      <c r="C48" s="79">
        <v>81448151</v>
      </c>
      <c r="D48" s="51" t="s">
        <v>69</v>
      </c>
      <c r="E48" s="9">
        <v>0</v>
      </c>
      <c r="F48" s="35"/>
      <c r="G48" s="35"/>
      <c r="H48" s="35"/>
      <c r="I48" s="35"/>
      <c r="J48" s="35"/>
      <c r="K48" s="35">
        <f t="shared" si="8"/>
        <v>0</v>
      </c>
    </row>
    <row r="49" spans="1:11" x14ac:dyDescent="0.25">
      <c r="B49" s="50"/>
      <c r="C49" s="79">
        <v>81448151</v>
      </c>
      <c r="D49" s="51" t="s">
        <v>71</v>
      </c>
      <c r="E49" s="9">
        <v>0</v>
      </c>
      <c r="F49" s="35"/>
      <c r="G49" s="35"/>
      <c r="H49" s="35"/>
      <c r="I49" s="35"/>
      <c r="J49" s="35"/>
      <c r="K49" s="35">
        <f t="shared" si="8"/>
        <v>0</v>
      </c>
    </row>
    <row r="50" spans="1:11" x14ac:dyDescent="0.25">
      <c r="A50" s="195"/>
      <c r="B50" s="178" t="s">
        <v>73</v>
      </c>
      <c r="C50" s="177"/>
      <c r="D50" s="179"/>
      <c r="E50" s="170">
        <f t="shared" ref="E50:K50" si="9">SUM(E44:E49)</f>
        <v>22000</v>
      </c>
      <c r="F50" s="170">
        <f t="shared" si="9"/>
        <v>21750</v>
      </c>
      <c r="G50" s="170">
        <f t="shared" si="9"/>
        <v>0</v>
      </c>
      <c r="H50" s="170">
        <f t="shared" si="9"/>
        <v>0</v>
      </c>
      <c r="I50" s="170">
        <f t="shared" si="9"/>
        <v>0</v>
      </c>
      <c r="J50" s="170">
        <f t="shared" si="9"/>
        <v>0</v>
      </c>
      <c r="K50" s="170">
        <f t="shared" si="9"/>
        <v>250</v>
      </c>
    </row>
    <row r="51" spans="1:11" x14ac:dyDescent="0.25">
      <c r="B51" s="50"/>
      <c r="C51" s="60"/>
      <c r="D51" s="53"/>
      <c r="E51" s="52"/>
      <c r="F51" s="35"/>
      <c r="G51" s="35"/>
      <c r="H51" s="35"/>
      <c r="I51" s="35"/>
      <c r="J51" s="35"/>
      <c r="K51" s="35">
        <f>E51-F51-G51-H51-I51-J51</f>
        <v>0</v>
      </c>
    </row>
    <row r="52" spans="1:11" x14ac:dyDescent="0.25">
      <c r="A52" s="195"/>
      <c r="B52" s="182" t="s">
        <v>74</v>
      </c>
      <c r="C52" s="181" t="s">
        <v>42</v>
      </c>
      <c r="D52" s="183"/>
      <c r="E52" s="172"/>
      <c r="F52" s="149"/>
      <c r="G52" s="149"/>
      <c r="H52" s="149"/>
      <c r="I52" s="149"/>
      <c r="J52" s="149"/>
      <c r="K52" s="149">
        <f>E52-F52</f>
        <v>0</v>
      </c>
    </row>
    <row r="53" spans="1:11" x14ac:dyDescent="0.25">
      <c r="B53" s="65"/>
      <c r="C53" s="79">
        <v>81448151</v>
      </c>
      <c r="D53" s="80" t="s">
        <v>75</v>
      </c>
      <c r="E53" s="9">
        <v>0</v>
      </c>
      <c r="F53" s="35"/>
      <c r="G53" s="35"/>
      <c r="H53" s="35"/>
      <c r="I53" s="35"/>
      <c r="J53" s="35"/>
      <c r="K53" s="35">
        <f t="shared" ref="K53:K54" si="10">E53-F53-G53-H53-I53-J53</f>
        <v>0</v>
      </c>
    </row>
    <row r="54" spans="1:11" x14ac:dyDescent="0.25">
      <c r="B54" s="50"/>
      <c r="C54" s="79">
        <v>81448151</v>
      </c>
      <c r="D54" s="80" t="s">
        <v>76</v>
      </c>
      <c r="E54" s="9">
        <v>0</v>
      </c>
      <c r="F54" s="35"/>
      <c r="G54" s="35"/>
      <c r="H54" s="35"/>
      <c r="I54" s="35"/>
      <c r="J54" s="35"/>
      <c r="K54" s="35">
        <f t="shared" si="10"/>
        <v>0</v>
      </c>
    </row>
    <row r="55" spans="1:11" x14ac:dyDescent="0.25">
      <c r="A55" s="195"/>
      <c r="B55" s="178" t="s">
        <v>78</v>
      </c>
      <c r="C55" s="177"/>
      <c r="D55" s="179"/>
      <c r="E55" s="170">
        <v>0</v>
      </c>
      <c r="F55" s="170">
        <v>0</v>
      </c>
      <c r="G55" s="170">
        <v>0</v>
      </c>
      <c r="H55" s="170">
        <v>0</v>
      </c>
      <c r="I55" s="170">
        <v>0</v>
      </c>
      <c r="J55" s="170">
        <v>0</v>
      </c>
      <c r="K55" s="170">
        <v>0</v>
      </c>
    </row>
    <row r="56" spans="1:11" x14ac:dyDescent="0.25">
      <c r="B56" s="50"/>
      <c r="C56" s="60"/>
      <c r="D56" s="53"/>
      <c r="E56" s="52"/>
      <c r="F56" s="35"/>
      <c r="G56" s="35"/>
      <c r="H56" s="35"/>
      <c r="I56" s="35"/>
      <c r="J56" s="35"/>
      <c r="K56" s="35">
        <f>E56-F56-G56-H56-I56-J56</f>
        <v>0</v>
      </c>
    </row>
    <row r="57" spans="1:11" x14ac:dyDescent="0.25">
      <c r="A57" s="195"/>
      <c r="B57" s="182" t="s">
        <v>79</v>
      </c>
      <c r="C57" s="181" t="s">
        <v>42</v>
      </c>
      <c r="D57" s="183"/>
      <c r="E57" s="172">
        <v>0</v>
      </c>
      <c r="F57" s="149"/>
      <c r="G57" s="149"/>
      <c r="H57" s="149"/>
      <c r="I57" s="149"/>
      <c r="J57" s="149"/>
      <c r="K57" s="149">
        <f>E57-F57</f>
        <v>0</v>
      </c>
    </row>
    <row r="58" spans="1:11" x14ac:dyDescent="0.25">
      <c r="B58" s="65"/>
      <c r="C58" s="79">
        <v>81448151</v>
      </c>
      <c r="D58" s="51" t="s">
        <v>80</v>
      </c>
      <c r="E58" s="9">
        <v>0</v>
      </c>
      <c r="F58" s="35"/>
      <c r="G58" s="35"/>
      <c r="H58" s="35"/>
      <c r="I58" s="35"/>
      <c r="J58" s="35"/>
      <c r="K58" s="35">
        <f t="shared" ref="K58:K61" si="11">E58-F58-G58-H58-I58-J58</f>
        <v>0</v>
      </c>
    </row>
    <row r="59" spans="1:11" x14ac:dyDescent="0.25">
      <c r="B59" s="50"/>
      <c r="C59" s="79">
        <v>81448151</v>
      </c>
      <c r="D59" s="51" t="s">
        <v>81</v>
      </c>
      <c r="E59" s="9">
        <v>0</v>
      </c>
      <c r="F59" s="35"/>
      <c r="G59" s="35"/>
      <c r="H59" s="35"/>
      <c r="I59" s="35"/>
      <c r="J59" s="35"/>
      <c r="K59" s="35">
        <f t="shared" si="11"/>
        <v>0</v>
      </c>
    </row>
    <row r="60" spans="1:11" x14ac:dyDescent="0.25">
      <c r="B60" s="50"/>
      <c r="C60" s="79">
        <v>81448151</v>
      </c>
      <c r="D60" s="51" t="s">
        <v>83</v>
      </c>
      <c r="E60" s="9">
        <v>0</v>
      </c>
      <c r="F60" s="35"/>
      <c r="G60" s="35"/>
      <c r="H60" s="35"/>
      <c r="I60" s="35"/>
      <c r="J60" s="35"/>
      <c r="K60" s="35">
        <f t="shared" si="11"/>
        <v>0</v>
      </c>
    </row>
    <row r="61" spans="1:11" x14ac:dyDescent="0.25">
      <c r="B61" s="50"/>
      <c r="C61" s="79">
        <v>81448151</v>
      </c>
      <c r="D61" s="51" t="s">
        <v>82</v>
      </c>
      <c r="E61" s="9">
        <v>0</v>
      </c>
      <c r="F61" s="35"/>
      <c r="G61" s="35"/>
      <c r="H61" s="35"/>
      <c r="I61" s="35"/>
      <c r="J61" s="35"/>
      <c r="K61" s="35">
        <f t="shared" si="11"/>
        <v>0</v>
      </c>
    </row>
    <row r="62" spans="1:11" x14ac:dyDescent="0.25">
      <c r="A62" s="195"/>
      <c r="B62" s="178" t="s">
        <v>84</v>
      </c>
      <c r="C62" s="177"/>
      <c r="D62" s="179"/>
      <c r="E62" s="170">
        <v>0</v>
      </c>
      <c r="F62" s="170">
        <v>0</v>
      </c>
      <c r="G62" s="170">
        <v>0</v>
      </c>
      <c r="H62" s="170">
        <v>0</v>
      </c>
      <c r="I62" s="170">
        <v>0</v>
      </c>
      <c r="J62" s="170">
        <v>0</v>
      </c>
      <c r="K62" s="170">
        <v>0</v>
      </c>
    </row>
    <row r="63" spans="1:11" x14ac:dyDescent="0.25">
      <c r="B63" s="50"/>
      <c r="C63" s="60"/>
      <c r="D63" s="53"/>
      <c r="E63" s="52"/>
      <c r="F63" s="35"/>
      <c r="G63" s="35"/>
      <c r="H63" s="35"/>
      <c r="I63" s="35"/>
      <c r="J63" s="35"/>
      <c r="K63" s="35">
        <f>E63-F63-G63-H63-I63-J63</f>
        <v>0</v>
      </c>
    </row>
    <row r="64" spans="1:11" x14ac:dyDescent="0.25">
      <c r="A64" s="195"/>
      <c r="B64" s="182" t="s">
        <v>85</v>
      </c>
      <c r="C64" s="181" t="s">
        <v>42</v>
      </c>
      <c r="D64" s="183"/>
      <c r="E64" s="172"/>
      <c r="F64" s="149"/>
      <c r="G64" s="149"/>
      <c r="H64" s="149"/>
      <c r="I64" s="149"/>
      <c r="J64" s="149"/>
      <c r="K64" s="149">
        <f>E64-F64</f>
        <v>0</v>
      </c>
    </row>
    <row r="65" spans="1:11" x14ac:dyDescent="0.25">
      <c r="B65" s="65"/>
      <c r="C65" s="79">
        <v>81448151</v>
      </c>
      <c r="D65" s="51" t="s">
        <v>134</v>
      </c>
      <c r="E65" s="9">
        <v>0</v>
      </c>
      <c r="F65" s="35"/>
      <c r="G65" s="35"/>
      <c r="H65" s="35"/>
      <c r="I65" s="35"/>
      <c r="J65" s="35"/>
      <c r="K65" s="35">
        <f t="shared" ref="K65:K69" si="12">E65-F65-G65-H65-I65-J65</f>
        <v>0</v>
      </c>
    </row>
    <row r="66" spans="1:11" x14ac:dyDescent="0.25">
      <c r="B66" s="50"/>
      <c r="C66" s="79">
        <v>81448151</v>
      </c>
      <c r="D66" s="51" t="s">
        <v>87</v>
      </c>
      <c r="E66" s="9">
        <v>0</v>
      </c>
      <c r="F66" s="35"/>
      <c r="G66" s="35"/>
      <c r="H66" s="35"/>
      <c r="I66" s="35"/>
      <c r="J66" s="35"/>
      <c r="K66" s="35">
        <f t="shared" si="12"/>
        <v>0</v>
      </c>
    </row>
    <row r="67" spans="1:11" x14ac:dyDescent="0.25">
      <c r="B67" s="50"/>
      <c r="C67" s="79">
        <v>81448151</v>
      </c>
      <c r="D67" s="51" t="s">
        <v>88</v>
      </c>
      <c r="E67" s="9">
        <v>0</v>
      </c>
      <c r="F67" s="35"/>
      <c r="G67" s="35"/>
      <c r="H67" s="35"/>
      <c r="I67" s="35"/>
      <c r="J67" s="35"/>
      <c r="K67" s="35">
        <f t="shared" si="12"/>
        <v>0</v>
      </c>
    </row>
    <row r="68" spans="1:11" x14ac:dyDescent="0.25">
      <c r="B68" s="50"/>
      <c r="C68" s="79">
        <v>81448151</v>
      </c>
      <c r="D68" s="51" t="s">
        <v>89</v>
      </c>
      <c r="E68" s="9">
        <v>0</v>
      </c>
      <c r="F68" s="35"/>
      <c r="G68" s="35"/>
      <c r="H68" s="35"/>
      <c r="I68" s="35"/>
      <c r="J68" s="35"/>
      <c r="K68" s="35">
        <f t="shared" si="12"/>
        <v>0</v>
      </c>
    </row>
    <row r="69" spans="1:11" x14ac:dyDescent="0.25">
      <c r="B69" s="50"/>
      <c r="C69" s="79">
        <v>81448151</v>
      </c>
      <c r="D69" s="51" t="s">
        <v>90</v>
      </c>
      <c r="E69" s="9">
        <v>0</v>
      </c>
      <c r="F69" s="35"/>
      <c r="G69" s="35"/>
      <c r="H69" s="35"/>
      <c r="I69" s="35"/>
      <c r="J69" s="35"/>
      <c r="K69" s="35">
        <f t="shared" si="12"/>
        <v>0</v>
      </c>
    </row>
    <row r="70" spans="1:11" x14ac:dyDescent="0.25">
      <c r="A70" s="195"/>
      <c r="B70" s="178" t="s">
        <v>91</v>
      </c>
      <c r="C70" s="177"/>
      <c r="D70" s="179"/>
      <c r="E70" s="170">
        <f>SUM(E65:E69)</f>
        <v>0</v>
      </c>
      <c r="F70" s="170">
        <f t="shared" ref="F70:K70" si="13">SUM(F65:F69)</f>
        <v>0</v>
      </c>
      <c r="G70" s="170">
        <f t="shared" si="13"/>
        <v>0</v>
      </c>
      <c r="H70" s="170">
        <f t="shared" si="13"/>
        <v>0</v>
      </c>
      <c r="I70" s="170">
        <f t="shared" si="13"/>
        <v>0</v>
      </c>
      <c r="J70" s="170">
        <f t="shared" si="13"/>
        <v>0</v>
      </c>
      <c r="K70" s="170">
        <f t="shared" si="13"/>
        <v>0</v>
      </c>
    </row>
    <row r="71" spans="1:11" x14ac:dyDescent="0.25">
      <c r="B71" s="50"/>
      <c r="C71" s="60"/>
      <c r="D71" s="53"/>
      <c r="E71" s="52"/>
      <c r="F71" s="35"/>
      <c r="G71" s="35"/>
      <c r="H71" s="35"/>
      <c r="I71" s="35"/>
      <c r="J71" s="35"/>
      <c r="K71" s="35">
        <f>E71-F71-G71-H71-I71-J71</f>
        <v>0</v>
      </c>
    </row>
    <row r="72" spans="1:11" x14ac:dyDescent="0.25">
      <c r="A72" s="195"/>
      <c r="B72" s="182" t="s">
        <v>92</v>
      </c>
      <c r="C72" s="181" t="s">
        <v>42</v>
      </c>
      <c r="D72" s="183"/>
      <c r="E72" s="172"/>
      <c r="F72" s="149"/>
      <c r="G72" s="149"/>
      <c r="H72" s="149"/>
      <c r="I72" s="149"/>
      <c r="J72" s="149"/>
      <c r="K72" s="149">
        <f>E72-F72</f>
        <v>0</v>
      </c>
    </row>
    <row r="73" spans="1:11" x14ac:dyDescent="0.25">
      <c r="B73" s="50"/>
      <c r="C73" s="79">
        <v>81448151</v>
      </c>
      <c r="D73" s="80" t="s">
        <v>93</v>
      </c>
      <c r="E73" s="9">
        <v>0</v>
      </c>
      <c r="F73" s="35"/>
      <c r="G73" s="35"/>
      <c r="H73" s="35"/>
      <c r="I73" s="35"/>
      <c r="J73" s="35"/>
      <c r="K73" s="35">
        <f t="shared" ref="K73:K75" si="14">E73-F73-G73-H73-I73-J73</f>
        <v>0</v>
      </c>
    </row>
    <row r="74" spans="1:11" x14ac:dyDescent="0.25">
      <c r="B74" s="50"/>
      <c r="C74" s="79">
        <v>81448151</v>
      </c>
      <c r="D74" s="80" t="s">
        <v>94</v>
      </c>
      <c r="E74" s="9">
        <v>0</v>
      </c>
      <c r="F74" s="35"/>
      <c r="G74" s="35"/>
      <c r="H74" s="35"/>
      <c r="I74" s="35"/>
      <c r="J74" s="35"/>
      <c r="K74" s="35">
        <f t="shared" si="14"/>
        <v>0</v>
      </c>
    </row>
    <row r="75" spans="1:11" x14ac:dyDescent="0.25">
      <c r="B75" s="50"/>
      <c r="C75" s="79">
        <v>81448151</v>
      </c>
      <c r="D75" s="80" t="s">
        <v>95</v>
      </c>
      <c r="E75" s="9">
        <v>0</v>
      </c>
      <c r="F75" s="35"/>
      <c r="G75" s="35"/>
      <c r="H75" s="35"/>
      <c r="I75" s="35"/>
      <c r="J75" s="35"/>
      <c r="K75" s="35">
        <f t="shared" si="14"/>
        <v>0</v>
      </c>
    </row>
    <row r="76" spans="1:11" x14ac:dyDescent="0.25">
      <c r="A76" s="195"/>
      <c r="B76" s="178" t="s">
        <v>96</v>
      </c>
      <c r="C76" s="177"/>
      <c r="D76" s="179"/>
      <c r="E76" s="170">
        <v>0</v>
      </c>
      <c r="F76" s="170">
        <v>0</v>
      </c>
      <c r="G76" s="170">
        <v>0</v>
      </c>
      <c r="H76" s="170">
        <v>0</v>
      </c>
      <c r="I76" s="170">
        <v>0</v>
      </c>
      <c r="J76" s="170">
        <v>0</v>
      </c>
      <c r="K76" s="170">
        <v>0</v>
      </c>
    </row>
    <row r="77" spans="1:11" x14ac:dyDescent="0.25">
      <c r="B77" s="80"/>
      <c r="C77" s="81"/>
      <c r="D77" s="65"/>
      <c r="E77" s="12"/>
      <c r="F77" s="35"/>
      <c r="G77" s="35"/>
      <c r="H77" s="35"/>
      <c r="I77" s="35"/>
      <c r="J77" s="35"/>
      <c r="K77" s="35">
        <f>E77-F77-G77-H77-I77-J77</f>
        <v>0</v>
      </c>
    </row>
    <row r="78" spans="1:11" x14ac:dyDescent="0.25">
      <c r="A78" s="195"/>
      <c r="B78" s="187" t="s">
        <v>97</v>
      </c>
      <c r="C78" s="181" t="s">
        <v>42</v>
      </c>
      <c r="D78" s="183"/>
      <c r="E78" s="172"/>
      <c r="F78" s="149"/>
      <c r="G78" s="149"/>
      <c r="H78" s="149"/>
      <c r="I78" s="149"/>
      <c r="J78" s="149"/>
      <c r="K78" s="149">
        <f t="shared" ref="K78:K91" si="15">E78-F78</f>
        <v>0</v>
      </c>
    </row>
    <row r="79" spans="1:11" x14ac:dyDescent="0.25">
      <c r="B79" s="51"/>
      <c r="C79" s="79">
        <v>81448151</v>
      </c>
      <c r="D79" s="51" t="s">
        <v>98</v>
      </c>
      <c r="E79" s="9">
        <v>6500</v>
      </c>
      <c r="F79" s="9">
        <v>3350</v>
      </c>
      <c r="G79" s="9"/>
      <c r="H79" s="9"/>
      <c r="I79" s="9"/>
      <c r="J79" s="9"/>
      <c r="K79" s="35">
        <f t="shared" ref="K79:K88" si="16">E79-F79-G79-H79-I79-J79</f>
        <v>3150</v>
      </c>
    </row>
    <row r="80" spans="1:11" x14ac:dyDescent="0.25">
      <c r="B80" s="51"/>
      <c r="C80" s="79">
        <v>81448151</v>
      </c>
      <c r="D80" s="51" t="s">
        <v>99</v>
      </c>
      <c r="E80" s="9">
        <v>0</v>
      </c>
      <c r="F80" s="35"/>
      <c r="G80" s="35"/>
      <c r="H80" s="35"/>
      <c r="I80" s="35">
        <v>98</v>
      </c>
      <c r="J80" s="35"/>
      <c r="K80" s="35">
        <f t="shared" si="16"/>
        <v>-98</v>
      </c>
    </row>
    <row r="81" spans="1:11" x14ac:dyDescent="0.25">
      <c r="B81" s="80"/>
      <c r="C81" s="79">
        <v>81448151</v>
      </c>
      <c r="D81" s="51" t="s">
        <v>100</v>
      </c>
      <c r="E81" s="9">
        <v>20000</v>
      </c>
      <c r="F81" s="9">
        <v>15647.44</v>
      </c>
      <c r="G81" s="9"/>
      <c r="H81" s="35">
        <v>500</v>
      </c>
      <c r="I81" s="35"/>
      <c r="J81" s="35"/>
      <c r="K81" s="35">
        <f t="shared" si="16"/>
        <v>3852.5599999999995</v>
      </c>
    </row>
    <row r="82" spans="1:11" x14ac:dyDescent="0.25">
      <c r="B82" s="51"/>
      <c r="C82" s="79">
        <v>81448151</v>
      </c>
      <c r="D82" s="51" t="s">
        <v>101</v>
      </c>
      <c r="E82" s="9">
        <v>3500</v>
      </c>
      <c r="F82" s="9">
        <v>700</v>
      </c>
      <c r="G82" s="9"/>
      <c r="H82" s="9"/>
      <c r="I82" s="9"/>
      <c r="J82" s="9"/>
      <c r="K82" s="35">
        <f t="shared" si="16"/>
        <v>2800</v>
      </c>
    </row>
    <row r="83" spans="1:11" x14ac:dyDescent="0.25">
      <c r="B83" s="51"/>
      <c r="C83" s="79">
        <v>81448151</v>
      </c>
      <c r="D83" s="51" t="s">
        <v>102</v>
      </c>
      <c r="E83" s="9">
        <v>0</v>
      </c>
      <c r="F83" s="35"/>
      <c r="G83" s="35"/>
      <c r="H83" s="35"/>
      <c r="I83" s="35"/>
      <c r="J83" s="35"/>
      <c r="K83" s="35">
        <f t="shared" si="16"/>
        <v>0</v>
      </c>
    </row>
    <row r="84" spans="1:11" x14ac:dyDescent="0.25">
      <c r="B84" s="51"/>
      <c r="C84" s="79">
        <v>81448151</v>
      </c>
      <c r="D84" s="51" t="s">
        <v>104</v>
      </c>
      <c r="E84" s="9">
        <v>5000</v>
      </c>
      <c r="F84" s="35"/>
      <c r="G84" s="35"/>
      <c r="H84" s="35"/>
      <c r="I84" s="35"/>
      <c r="J84" s="35"/>
      <c r="K84" s="35">
        <f t="shared" si="16"/>
        <v>5000</v>
      </c>
    </row>
    <row r="85" spans="1:11" x14ac:dyDescent="0.25">
      <c r="B85" s="51"/>
      <c r="C85" s="79">
        <v>81448151</v>
      </c>
      <c r="D85" s="51" t="s">
        <v>105</v>
      </c>
      <c r="E85" s="9">
        <v>5000</v>
      </c>
      <c r="F85" s="35"/>
      <c r="G85" s="35"/>
      <c r="H85" s="35"/>
      <c r="I85" s="35"/>
      <c r="J85" s="35"/>
      <c r="K85" s="35">
        <f t="shared" si="16"/>
        <v>5000</v>
      </c>
    </row>
    <row r="86" spans="1:11" x14ac:dyDescent="0.25">
      <c r="B86" s="51"/>
      <c r="C86" s="79">
        <v>81448151</v>
      </c>
      <c r="D86" s="51" t="s">
        <v>106</v>
      </c>
      <c r="E86" s="9">
        <v>0</v>
      </c>
      <c r="F86" s="35"/>
      <c r="G86" s="35"/>
      <c r="H86" s="35"/>
      <c r="I86" s="35"/>
      <c r="J86" s="35"/>
      <c r="K86" s="35">
        <f t="shared" si="16"/>
        <v>0</v>
      </c>
    </row>
    <row r="87" spans="1:11" x14ac:dyDescent="0.25">
      <c r="B87" s="51"/>
      <c r="C87" s="79">
        <v>81448151</v>
      </c>
      <c r="D87" s="51" t="s">
        <v>107</v>
      </c>
      <c r="E87" s="9">
        <v>2000</v>
      </c>
      <c r="F87" s="9">
        <v>1150</v>
      </c>
      <c r="G87" s="9"/>
      <c r="H87" s="9"/>
      <c r="I87" s="9"/>
      <c r="J87" s="9"/>
      <c r="K87" s="35">
        <f t="shared" si="16"/>
        <v>850</v>
      </c>
    </row>
    <row r="88" spans="1:11" x14ac:dyDescent="0.25">
      <c r="B88" s="51"/>
      <c r="C88" s="79">
        <v>81448151</v>
      </c>
      <c r="D88" s="51" t="s">
        <v>149</v>
      </c>
      <c r="E88" s="9">
        <v>1500</v>
      </c>
      <c r="F88" s="35"/>
      <c r="G88" s="35"/>
      <c r="H88" s="35"/>
      <c r="I88" s="35"/>
      <c r="J88" s="35"/>
      <c r="K88" s="35">
        <f t="shared" si="16"/>
        <v>1500</v>
      </c>
    </row>
    <row r="89" spans="1:11" x14ac:dyDescent="0.25">
      <c r="A89" s="195"/>
      <c r="B89" s="178" t="s">
        <v>110</v>
      </c>
      <c r="C89" s="177"/>
      <c r="D89" s="180"/>
      <c r="E89" s="170">
        <f t="shared" ref="E89:K89" si="17">SUM(E79:E88)</f>
        <v>43500</v>
      </c>
      <c r="F89" s="170">
        <f t="shared" si="17"/>
        <v>20847.440000000002</v>
      </c>
      <c r="G89" s="170">
        <f t="shared" si="17"/>
        <v>0</v>
      </c>
      <c r="H89" s="170">
        <f t="shared" si="17"/>
        <v>500</v>
      </c>
      <c r="I89" s="170">
        <f t="shared" si="17"/>
        <v>98</v>
      </c>
      <c r="J89" s="170">
        <f t="shared" si="17"/>
        <v>0</v>
      </c>
      <c r="K89" s="170">
        <f t="shared" si="17"/>
        <v>22054.559999999998</v>
      </c>
    </row>
    <row r="90" spans="1:11" x14ac:dyDescent="0.25">
      <c r="B90" s="50"/>
      <c r="C90" s="60"/>
      <c r="D90" s="65"/>
      <c r="E90" s="52"/>
      <c r="F90" s="35"/>
      <c r="G90" s="35"/>
      <c r="H90" s="35"/>
      <c r="I90" s="35"/>
      <c r="J90" s="35"/>
      <c r="K90" s="35">
        <f>E90-F90-G90-H90-I90-J90</f>
        <v>0</v>
      </c>
    </row>
    <row r="91" spans="1:11" x14ac:dyDescent="0.25">
      <c r="A91" s="196" t="s">
        <v>111</v>
      </c>
      <c r="B91" s="182"/>
      <c r="C91" s="181" t="s">
        <v>42</v>
      </c>
      <c r="D91" s="183"/>
      <c r="E91" s="172"/>
      <c r="F91" s="149"/>
      <c r="G91" s="149"/>
      <c r="H91" s="149"/>
      <c r="I91" s="149"/>
      <c r="J91" s="149"/>
      <c r="K91" s="149">
        <f t="shared" si="15"/>
        <v>0</v>
      </c>
    </row>
    <row r="92" spans="1:11" x14ac:dyDescent="0.25">
      <c r="B92" s="82" t="s">
        <v>112</v>
      </c>
      <c r="C92" s="79">
        <v>81448151</v>
      </c>
      <c r="D92" s="80" t="s">
        <v>100</v>
      </c>
      <c r="E92" s="9">
        <v>0</v>
      </c>
      <c r="F92" s="35"/>
      <c r="G92" s="35"/>
      <c r="H92" s="35"/>
      <c r="I92" s="35"/>
      <c r="J92" s="35"/>
      <c r="K92" s="35">
        <f t="shared" ref="K92:K94" si="18">E92-F92-G92-H92-I92-J92</f>
        <v>0</v>
      </c>
    </row>
    <row r="93" spans="1:11" x14ac:dyDescent="0.25">
      <c r="A93" s="197"/>
      <c r="B93" s="50" t="s">
        <v>113</v>
      </c>
      <c r="C93" s="79">
        <v>81448151</v>
      </c>
      <c r="D93" s="51" t="s">
        <v>100</v>
      </c>
      <c r="E93" s="9">
        <v>0</v>
      </c>
      <c r="F93" s="35"/>
      <c r="G93" s="35"/>
      <c r="H93" s="35"/>
      <c r="I93" s="35"/>
      <c r="J93" s="35"/>
      <c r="K93" s="35">
        <f t="shared" si="18"/>
        <v>0</v>
      </c>
    </row>
    <row r="94" spans="1:11" x14ac:dyDescent="0.25">
      <c r="A94" s="197"/>
      <c r="B94" s="50" t="s">
        <v>135</v>
      </c>
      <c r="C94" s="79">
        <v>81448151</v>
      </c>
      <c r="D94" s="51" t="s">
        <v>114</v>
      </c>
      <c r="E94" s="9">
        <v>0</v>
      </c>
      <c r="F94" s="35"/>
      <c r="G94" s="35"/>
      <c r="H94" s="35"/>
      <c r="I94" s="35"/>
      <c r="J94" s="35"/>
      <c r="K94" s="35">
        <f t="shared" si="18"/>
        <v>0</v>
      </c>
    </row>
    <row r="95" spans="1:11" x14ac:dyDescent="0.25">
      <c r="A95" s="196" t="s">
        <v>115</v>
      </c>
      <c r="B95" s="188"/>
      <c r="C95" s="184"/>
      <c r="D95" s="185"/>
      <c r="E95" s="233"/>
      <c r="F95" s="149"/>
      <c r="G95" s="149"/>
      <c r="H95" s="149"/>
      <c r="I95" s="149"/>
      <c r="J95" s="149"/>
      <c r="K95" s="149"/>
    </row>
    <row r="96" spans="1:11" x14ac:dyDescent="0.25">
      <c r="A96" s="197"/>
      <c r="B96" s="53"/>
      <c r="C96" s="61"/>
      <c r="D96" s="51"/>
      <c r="E96" s="9"/>
      <c r="F96" s="35"/>
      <c r="G96" s="35"/>
      <c r="H96" s="35"/>
      <c r="I96" s="35"/>
      <c r="J96" s="35"/>
      <c r="K96" s="35"/>
    </row>
    <row r="97" spans="1:11" x14ac:dyDescent="0.25">
      <c r="A97" s="196" t="s">
        <v>116</v>
      </c>
      <c r="B97" s="178"/>
      <c r="C97" s="177"/>
      <c r="D97" s="180"/>
      <c r="E97" s="97">
        <f t="shared" ref="E97:K97" si="19">+E95+E89+E76+E70+E62+E55+E50+E41+E36+E25</f>
        <v>190050</v>
      </c>
      <c r="F97" s="97">
        <f t="shared" si="19"/>
        <v>92536.03</v>
      </c>
      <c r="G97" s="97">
        <f t="shared" si="19"/>
        <v>69872.41</v>
      </c>
      <c r="H97" s="97">
        <f t="shared" si="19"/>
        <v>500</v>
      </c>
      <c r="I97" s="97">
        <f t="shared" si="19"/>
        <v>98</v>
      </c>
      <c r="J97" s="97">
        <f t="shared" si="19"/>
        <v>0</v>
      </c>
      <c r="K97" s="97">
        <f t="shared" si="19"/>
        <v>27043.560000000009</v>
      </c>
    </row>
  </sheetData>
  <autoFilter ref="B8:K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Fund 8058 Sept-25</vt:lpstr>
      <vt:lpstr>Fund 8059 Sept-25</vt:lpstr>
      <vt:lpstr>Fund 8060 Sept-25</vt:lpstr>
      <vt:lpstr>Fund 8061 Sept-25</vt:lpstr>
      <vt:lpstr>Fund 8126 Sept-25</vt:lpstr>
      <vt:lpstr>Fund 8144 Sept-25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Laxmi Narayan Swami</dc:creator>
  <cp:lastModifiedBy>Juanita Edwards</cp:lastModifiedBy>
  <dcterms:created xsi:type="dcterms:W3CDTF">2025-11-05T09:49:29Z</dcterms:created>
  <dcterms:modified xsi:type="dcterms:W3CDTF">2026-01-21T03:08:08Z</dcterms:modified>
</cp:coreProperties>
</file>